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-data057624\пользователи\ГБА\Тарифная группа\Отчетность в ДКРЕМ\Публичные слушания\За 2023 г\1 полугодие 2023 г\Для размещения на сайте компании\"/>
    </mc:Choice>
  </mc:AlternateContent>
  <bookViews>
    <workbookView xWindow="0" yWindow="0" windowWidth="28800" windowHeight="12345"/>
  </bookViews>
  <sheets>
    <sheet name="ТС 6 мес.2023г.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'ТС 6 мес.2023г.'!$A$1:$G$103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  <c r="D7" i="1" s="1"/>
  <c r="E8" i="1"/>
  <c r="E7" i="1" s="1"/>
  <c r="E40" i="1" l="1"/>
  <c r="E48" i="1"/>
  <c r="E39" i="1" l="1"/>
  <c r="E38" i="1" s="1"/>
  <c r="E70" i="1" l="1"/>
  <c r="F73" i="1" l="1"/>
  <c r="F74" i="1"/>
  <c r="F76" i="1"/>
  <c r="F77" i="1"/>
  <c r="F59" i="1" l="1"/>
  <c r="F75" i="1" l="1"/>
  <c r="F72" i="1"/>
  <c r="F9" i="1"/>
  <c r="F10" i="1"/>
  <c r="F11" i="1"/>
  <c r="F12" i="1"/>
  <c r="F14" i="1"/>
  <c r="F15" i="1"/>
  <c r="F16" i="1"/>
  <c r="F17" i="1"/>
  <c r="F19" i="1"/>
  <c r="F21" i="1"/>
  <c r="F22" i="1"/>
  <c r="F23" i="1"/>
  <c r="F24" i="1"/>
  <c r="F26" i="1"/>
  <c r="F27" i="1"/>
  <c r="F28" i="1"/>
  <c r="F29" i="1"/>
  <c r="F30" i="1"/>
  <c r="F31" i="1"/>
  <c r="F32" i="1"/>
  <c r="F33" i="1"/>
  <c r="F34" i="1"/>
  <c r="F35" i="1"/>
  <c r="F36" i="1"/>
  <c r="F37" i="1"/>
  <c r="F41" i="1"/>
  <c r="F42" i="1"/>
  <c r="F43" i="1"/>
  <c r="F44" i="1"/>
  <c r="F45" i="1"/>
  <c r="F46" i="1"/>
  <c r="F47" i="1"/>
  <c r="F49" i="1"/>
  <c r="F50" i="1"/>
  <c r="F51" i="1"/>
  <c r="F52" i="1"/>
  <c r="F53" i="1"/>
  <c r="F54" i="1"/>
  <c r="F55" i="1"/>
  <c r="F56" i="1"/>
  <c r="F57" i="1"/>
  <c r="F58" i="1"/>
  <c r="F60" i="1"/>
  <c r="F65" i="1"/>
  <c r="F66" i="1"/>
  <c r="F68" i="1"/>
  <c r="F69" i="1"/>
  <c r="D48" i="1" l="1"/>
  <c r="D20" i="1"/>
  <c r="D67" i="1"/>
  <c r="E67" i="1"/>
  <c r="D62" i="1"/>
  <c r="F67" i="1" l="1"/>
  <c r="F48" i="1"/>
  <c r="D40" i="1"/>
  <c r="D39" i="1" s="1"/>
  <c r="D25" i="1"/>
  <c r="D18" i="1"/>
  <c r="D13" i="1"/>
  <c r="E25" i="1"/>
  <c r="F25" i="1" l="1"/>
  <c r="D38" i="1"/>
  <c r="E20" i="1"/>
  <c r="F20" i="1" s="1"/>
  <c r="E18" i="1"/>
  <c r="F18" i="1" s="1"/>
  <c r="E13" i="1"/>
  <c r="F13" i="1" s="1"/>
  <c r="F8" i="1" l="1"/>
  <c r="D61" i="1"/>
  <c r="D64" i="1" s="1"/>
  <c r="D70" i="1" l="1"/>
  <c r="F70" i="1" s="1"/>
  <c r="F64" i="1"/>
  <c r="F40" i="1"/>
  <c r="F7" i="1"/>
  <c r="F39" i="1" l="1"/>
  <c r="F38" i="1" l="1"/>
  <c r="E61" i="1"/>
  <c r="E62" i="1" l="1"/>
  <c r="F61" i="1"/>
  <c r="F62" i="1" l="1"/>
  <c r="E63" i="1"/>
  <c r="F63" i="1" l="1"/>
</calcChain>
</file>

<file path=xl/sharedStrings.xml><?xml version="1.0" encoding="utf-8"?>
<sst xmlns="http://schemas.openxmlformats.org/spreadsheetml/2006/main" count="222" uniqueCount="140">
  <si>
    <t>Приложение 1</t>
  </si>
  <si>
    <t>к Правилам формирования тарифов</t>
  </si>
  <si>
    <t>форма 5</t>
  </si>
  <si>
    <t>№ п/п</t>
  </si>
  <si>
    <t>Наименование показателей</t>
  </si>
  <si>
    <t>Ед. изм.</t>
  </si>
  <si>
    <t>Предусмотрено в утвержденной тарифной смете</t>
  </si>
  <si>
    <t>Фактически сложившиеся показатели тарифной сметы</t>
  </si>
  <si>
    <t>Отклонение в процентах</t>
  </si>
  <si>
    <t>Причины отклонения</t>
  </si>
  <si>
    <t>I</t>
  </si>
  <si>
    <t>Затраты на производство товаров и предоставление услуг, всего, в т.ч.:</t>
  </si>
  <si>
    <t>тыс. тенге</t>
  </si>
  <si>
    <t>Материальные затраты всего, в т.ч.:</t>
  </si>
  <si>
    <t>1.1</t>
  </si>
  <si>
    <t>Сырье и материалы</t>
  </si>
  <si>
    <t>1.2</t>
  </si>
  <si>
    <t>ГСМ</t>
  </si>
  <si>
    <t>1.3</t>
  </si>
  <si>
    <t>Энергия на компенсацию потерь</t>
  </si>
  <si>
    <t>1.4</t>
  </si>
  <si>
    <t>Услуги по балансированию рынка электроэнергии</t>
  </si>
  <si>
    <t>2</t>
  </si>
  <si>
    <t>Затраты на оплату труда, всего, в т.ч.:</t>
  </si>
  <si>
    <t>2.1</t>
  </si>
  <si>
    <t>заработная плата производственного персонала</t>
  </si>
  <si>
    <t>человек</t>
  </si>
  <si>
    <t>2.2</t>
  </si>
  <si>
    <t>2.3</t>
  </si>
  <si>
    <t xml:space="preserve">обязательные профессиональные пенсионные взносы </t>
  </si>
  <si>
    <t>3</t>
  </si>
  <si>
    <t>Амортизация</t>
  </si>
  <si>
    <t>4</t>
  </si>
  <si>
    <t>Ремонт всего, в т.ч.:</t>
  </si>
  <si>
    <t>4.1</t>
  </si>
  <si>
    <t>капитальный ремонт, не приводящий к увеличению стоимости основных фондов</t>
  </si>
  <si>
    <t>5</t>
  </si>
  <si>
    <t>Услуги сторонних организаций производственного характера, всего</t>
  </si>
  <si>
    <t>5.1</t>
  </si>
  <si>
    <t>услуги транспорта</t>
  </si>
  <si>
    <t>5.2</t>
  </si>
  <si>
    <t>услуги экспертиз</t>
  </si>
  <si>
    <t>5.3</t>
  </si>
  <si>
    <t>услуги каналов передачи данных АСКУЭ</t>
  </si>
  <si>
    <t>6</t>
  </si>
  <si>
    <t>7</t>
  </si>
  <si>
    <t xml:space="preserve">Прочие затраты </t>
  </si>
  <si>
    <t>7.1</t>
  </si>
  <si>
    <t xml:space="preserve">Коммунальные услуги </t>
  </si>
  <si>
    <t>тенге/кВтч</t>
  </si>
  <si>
    <t>7.2</t>
  </si>
  <si>
    <t xml:space="preserve">Командировочные расходы  </t>
  </si>
  <si>
    <t>7.3</t>
  </si>
  <si>
    <t>Услуги связи</t>
  </si>
  <si>
    <t>7.4</t>
  </si>
  <si>
    <t>Расходы на страхование</t>
  </si>
  <si>
    <t>7.5</t>
  </si>
  <si>
    <t>Содержание вневедомственной охраны</t>
  </si>
  <si>
    <t>7.6</t>
  </si>
  <si>
    <t>7.7</t>
  </si>
  <si>
    <t>Расходы по охране труда и ТБ, противопожарные мероприятия</t>
  </si>
  <si>
    <t>7.8</t>
  </si>
  <si>
    <t xml:space="preserve">Техосмотр и техобслуживание автотранспорта, прочие расходы на транспорт </t>
  </si>
  <si>
    <t>7.9</t>
  </si>
  <si>
    <t>Аренда помещении общественного назначения</t>
  </si>
  <si>
    <t>7.10</t>
  </si>
  <si>
    <t xml:space="preserve">Услуги по содержанию оборудования </t>
  </si>
  <si>
    <t>7.11</t>
  </si>
  <si>
    <t xml:space="preserve">Услуги сторонних организаций </t>
  </si>
  <si>
    <t>7.12</t>
  </si>
  <si>
    <t>Затраты на мероприятия по экологии</t>
  </si>
  <si>
    <t>II</t>
  </si>
  <si>
    <t>Расходы периода всего, в т.ч.:</t>
  </si>
  <si>
    <t>Общие и административные расходы всего, в том числе:</t>
  </si>
  <si>
    <t>Затраты на оплату труда всего, в т.ч.:</t>
  </si>
  <si>
    <t>8.1</t>
  </si>
  <si>
    <t>заработная плата административного персонала</t>
  </si>
  <si>
    <t>8.2</t>
  </si>
  <si>
    <t>10</t>
  </si>
  <si>
    <t>11</t>
  </si>
  <si>
    <t>12</t>
  </si>
  <si>
    <t>13</t>
  </si>
  <si>
    <t>Капитальный ремонт, не приводящий к увеличению стоимости основных фондов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</si>
  <si>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</si>
  <si>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</si>
  <si>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</si>
  <si>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</si>
  <si>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</si>
  <si>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</si>
  <si>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</si>
  <si>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</si>
  <si>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</si>
  <si>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Услуги банка</t>
  </si>
  <si>
    <t>Корпоративный подоходный налог</t>
  </si>
  <si>
    <t>III</t>
  </si>
  <si>
    <t>IV</t>
  </si>
  <si>
    <t xml:space="preserve">Прибыль, в том числе: </t>
  </si>
  <si>
    <t>инвестпрограмма</t>
  </si>
  <si>
    <t>V</t>
  </si>
  <si>
    <t>VI</t>
  </si>
  <si>
    <t>тыс. кВтч.</t>
  </si>
  <si>
    <t>переданный безвозмездно</t>
  </si>
  <si>
    <t>Итого объем передачи ЭЭ</t>
  </si>
  <si>
    <t>Нормативные технические потери</t>
  </si>
  <si>
    <t>%</t>
  </si>
  <si>
    <t>VII</t>
  </si>
  <si>
    <t>Справочно:</t>
  </si>
  <si>
    <t>15</t>
  </si>
  <si>
    <t>Расходы на выплату вознаграждений</t>
  </si>
  <si>
    <t>16</t>
  </si>
  <si>
    <t>Показатели статей тарифной сметы утверждены уполномоченным органом в расчете на год</t>
  </si>
  <si>
    <t>Обязательства по уплате КПН в соответствии с Кодексом РК «О налогах и других обязательных платежах в бюджет».</t>
  </si>
  <si>
    <t xml:space="preserve">Налоговые платежи и сборы </t>
  </si>
  <si>
    <t>Подготовка кадров, повышение квалификации</t>
  </si>
  <si>
    <t>социальный налог, соцотчисления, ОСМС</t>
  </si>
  <si>
    <t>Услуги сторонних организаций</t>
  </si>
  <si>
    <t>Всего затрат на предоставление услуг</t>
  </si>
  <si>
    <t xml:space="preserve">Материалы на эксплуатацию, ремонт, ОТ и ТБ   </t>
  </si>
  <si>
    <t>Предусмотрена на реализацию инвестиционной программы</t>
  </si>
  <si>
    <t>Показатели статей тарифной сметы утверждены уполномоченным органом в расчете на год.</t>
  </si>
  <si>
    <t>14.8</t>
  </si>
  <si>
    <t>Всего доходов</t>
  </si>
  <si>
    <t>Объем предоставляемых услуг</t>
  </si>
  <si>
    <t>17.1</t>
  </si>
  <si>
    <t>17.2</t>
  </si>
  <si>
    <t>18.1</t>
  </si>
  <si>
    <t>18.2</t>
  </si>
  <si>
    <t>тенге</t>
  </si>
  <si>
    <t>производственного</t>
  </si>
  <si>
    <t>административного</t>
  </si>
  <si>
    <t>производственного персонала</t>
  </si>
  <si>
    <t>административного персонала</t>
  </si>
  <si>
    <t>Среднесписочная численность персонала, в т.ч.:</t>
  </si>
  <si>
    <t>Среднемесячная заработная плата, всего, в т.ч.:</t>
  </si>
  <si>
    <t>Тариф (без НДС)</t>
  </si>
  <si>
    <t>Отчет об исполнении тарифной сметы на услуги по передаче электроэнергии за 1 полугодие 2023 года</t>
  </si>
  <si>
    <t>АО "Объединенная ЭнергоСервисная Компания"</t>
  </si>
  <si>
    <t>Инвест. программа утверждена уполномоченным органом в расчете на год. Прогнозируется исполнение по итогам 2023 г.</t>
  </si>
  <si>
    <t>В связи с отсрочкой введения балансирующего рынка</t>
  </si>
  <si>
    <t>Увеличение имущественного налога в связи с проведенной переоценкой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</si>
</sst>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9" fillId="0" borderId="0"/>
  </cellStyleXfs>
  <cellXfs count="74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9" fontId="7" fillId="2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9" fontId="4" fillId="2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2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Fill="1"/>
    <xf numFmtId="0" fontId="4" fillId="0" borderId="0" xfId="0" applyFont="1" applyFill="1" applyAlignment="1">
      <alignment horizontal="left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64" fontId="10" fillId="2" borderId="1" xfId="1" applyNumberFormat="1" applyFont="1" applyFill="1" applyBorder="1" applyAlignment="1">
      <alignment horizontal="left" vertical="center" wrapText="1"/>
    </xf>
    <xf numFmtId="0" fontId="11" fillId="0" borderId="0" xfId="0" applyFont="1" applyFill="1"/>
    <xf numFmtId="0" fontId="12" fillId="0" borderId="0" xfId="0" applyFont="1" applyFill="1"/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4" fontId="10" fillId="2" borderId="2" xfId="1" applyNumberFormat="1" applyFont="1" applyFill="1" applyBorder="1" applyAlignment="1">
      <alignment horizontal="left" vertical="center" wrapText="1"/>
    </xf>
    <xf numFmtId="164" fontId="10" fillId="2" borderId="7" xfId="1" applyNumberFormat="1" applyFont="1" applyFill="1" applyBorder="1" applyAlignment="1">
      <alignment horizontal="left" vertical="center" wrapText="1"/>
    </xf>
    <xf numFmtId="164" fontId="10" fillId="2" borderId="3" xfId="1" applyNumberFormat="1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164" fontId="10" fillId="2" borderId="2" xfId="1" applyNumberFormat="1" applyFont="1" applyFill="1" applyBorder="1" applyAlignment="1">
      <alignment horizontal="center" vertical="center" wrapText="1"/>
    </xf>
    <xf numFmtId="164" fontId="10" fillId="2" borderId="7" xfId="1" applyNumberFormat="1" applyFont="1" applyFill="1" applyBorder="1" applyAlignment="1">
      <alignment horizontal="center" vertical="center" wrapText="1"/>
    </xf>
    <xf numFmtId="164" fontId="10" fillId="2" borderId="3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</cellXfs>
  <cellStyles count="8">
    <cellStyle name="Обычный" xfId="0" builtinId="0"/>
    <cellStyle name="Обычный 2" xfId="3"/>
    <cellStyle name="Обычный 2 2" xfId="5"/>
    <cellStyle name="Обычный 2 2 2" xfId="7"/>
    <cellStyle name="Обычный 29" xfId="2"/>
    <cellStyle name="Процентный" xfId="1" builtinId="5"/>
    <cellStyle name="Процентный 2" xfId="4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theme" Target="theme/theme1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styles" Target="styles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sharedStrings" Target="sharedStrings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calcChain" Target="calcChain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</sheetNames>
    <sheetDataSet>
      <sheetData sheetId="0">
        <row r="11">
          <cell r="O11">
            <v>1415075238.320755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101"/>
  <sheetViews>
    <sheetView tabSelected="1" zoomScaleNormal="100" workbookViewId="0">
      <pane ySplit="6" topLeftCell="A7" activePane="bottomLeft" state="frozen"/>
      <selection pane="bottomLeft" activeCell="B60" sqref="B60"/>
    </sheetView>
  </sheetViews>
  <sheetFormatPr defaultColWidth="9.140625" defaultRowHeight="15.75" x14ac:dyDescent="0.25"/>
  <cols>
    <col min="1" max="1" width="8.28515625" style="36" customWidth="1"/>
    <col min="2" max="2" width="58.5703125" style="35" customWidth="1"/>
    <col min="3" max="3" width="12" style="37" customWidth="1"/>
    <col min="4" max="4" width="17.28515625" style="36" customWidth="1"/>
    <col min="5" max="5" width="17.42578125" style="50" customWidth="1"/>
    <col min="6" max="6" width="14.28515625" style="3" customWidth="1"/>
    <col min="7" max="7" width="39.5703125" style="43" customWidth="1"/>
    <col min="8" max="16384" width="9.140625" style="3"/>
  </cols>
  <sheetData>
    <row r="1" spans="1:7" s="1" customFormat="1" ht="15" x14ac:dyDescent="0.25">
      <c r="E1" s="41"/>
      <c r="G1" s="2" t="s">
        <v>0</v>
      </c>
    </row>
    <row r="2" spans="1:7" s="1" customFormat="1" ht="15" x14ac:dyDescent="0.25">
      <c r="E2" s="41"/>
      <c r="G2" s="2" t="s">
        <v>1</v>
      </c>
    </row>
    <row r="3" spans="1:7" s="1" customFormat="1" ht="15" x14ac:dyDescent="0.25">
      <c r="E3" s="41"/>
      <c r="G3" s="2" t="s">
        <v>2</v>
      </c>
    </row>
    <row r="4" spans="1:7" x14ac:dyDescent="0.25">
      <c r="A4" s="61" t="s">
        <v>135</v>
      </c>
      <c r="B4" s="61"/>
      <c r="C4" s="61"/>
      <c r="D4" s="61"/>
      <c r="E4" s="61"/>
      <c r="F4" s="61"/>
      <c r="G4" s="61"/>
    </row>
    <row r="5" spans="1:7" x14ac:dyDescent="0.25">
      <c r="A5" s="61" t="s">
        <v>136</v>
      </c>
      <c r="B5" s="61"/>
      <c r="C5" s="61"/>
      <c r="D5" s="61"/>
      <c r="E5" s="61"/>
      <c r="F5" s="61"/>
      <c r="G5" s="61"/>
    </row>
    <row r="6" spans="1:7" s="7" customFormat="1" ht="71.25" x14ac:dyDescent="0.25">
      <c r="A6" s="4" t="s">
        <v>3</v>
      </c>
      <c r="B6" s="5" t="s">
        <v>4</v>
      </c>
      <c r="C6" s="4" t="s">
        <v>5</v>
      </c>
      <c r="D6" s="6" t="s">
        <v>6</v>
      </c>
      <c r="E6" s="6" t="s">
        <v>7</v>
      </c>
      <c r="F6" s="6" t="s">
        <v>8</v>
      </c>
      <c r="G6" s="6" t="s">
        <v>9</v>
      </c>
    </row>
    <row r="7" spans="1:7" s="13" customFormat="1" ht="28.5" x14ac:dyDescent="0.25">
      <c r="A7" s="8" t="s">
        <v>10</v>
      </c>
      <c r="B7" s="9" t="s">
        <v>11</v>
      </c>
      <c r="C7" s="10" t="s">
        <v>12</v>
      </c>
      <c r="D7" s="11">
        <f>D8+D13+D17+D18+D20+D24+D25</f>
        <v>24701670.138285648</v>
      </c>
      <c r="E7" s="11">
        <f>E8+E13+E17+E18+E20+E24+E25</f>
        <v>10935531.541960001</v>
      </c>
      <c r="F7" s="12">
        <f t="shared" ref="F7:F38" si="0">E7/D7-1</f>
        <v>-0.55729586377194851</v>
      </c>
      <c r="G7" s="63" t="s">
        <v>119</v>
      </c>
    </row>
    <row r="8" spans="1:7" s="19" customFormat="1" ht="15" x14ac:dyDescent="0.25">
      <c r="A8" s="14">
        <v>1</v>
      </c>
      <c r="B8" s="15" t="s">
        <v>13</v>
      </c>
      <c r="C8" s="16" t="s">
        <v>12</v>
      </c>
      <c r="D8" s="17">
        <f>SUM(D9:D12)</f>
        <v>7083442.7241979884</v>
      </c>
      <c r="E8" s="17">
        <f>SUM(E9:E12)</f>
        <v>2484193.4731600001</v>
      </c>
      <c r="F8" s="18">
        <f t="shared" si="0"/>
        <v>-0.64929574927264355</v>
      </c>
      <c r="G8" s="64"/>
    </row>
    <row r="9" spans="1:7" s="19" customFormat="1" ht="15" x14ac:dyDescent="0.25">
      <c r="A9" s="14" t="s">
        <v>14</v>
      </c>
      <c r="B9" s="15" t="s">
        <v>15</v>
      </c>
      <c r="C9" s="16" t="s">
        <v>12</v>
      </c>
      <c r="D9" s="17">
        <v>1731499.8973647982</v>
      </c>
      <c r="E9" s="17">
        <v>427766.26290000003</v>
      </c>
      <c r="F9" s="18">
        <f t="shared" si="0"/>
        <v>-0.75295045437136587</v>
      </c>
      <c r="G9" s="64"/>
    </row>
    <row r="10" spans="1:7" s="19" customFormat="1" ht="15" x14ac:dyDescent="0.25">
      <c r="A10" s="14" t="s">
        <v>16</v>
      </c>
      <c r="B10" s="15" t="s">
        <v>17</v>
      </c>
      <c r="C10" s="16" t="s">
        <v>12</v>
      </c>
      <c r="D10" s="17">
        <v>460993.48573267501</v>
      </c>
      <c r="E10" s="17">
        <v>193478.81720999998</v>
      </c>
      <c r="F10" s="18">
        <f t="shared" si="0"/>
        <v>-0.58030032267701892</v>
      </c>
      <c r="G10" s="64"/>
    </row>
    <row r="11" spans="1:7" s="19" customFormat="1" ht="15" x14ac:dyDescent="0.25">
      <c r="A11" s="14" t="s">
        <v>18</v>
      </c>
      <c r="B11" s="15" t="s">
        <v>19</v>
      </c>
      <c r="C11" s="16" t="s">
        <v>12</v>
      </c>
      <c r="D11" s="17">
        <v>4701254.4085349701</v>
      </c>
      <c r="E11" s="17">
        <v>1842597.5840799997</v>
      </c>
      <c r="F11" s="18">
        <f t="shared" si="0"/>
        <v>-0.60806256714488249</v>
      </c>
      <c r="G11" s="65"/>
    </row>
    <row r="12" spans="1:7" s="19" customFormat="1" ht="27.75" customHeight="1" x14ac:dyDescent="0.25">
      <c r="A12" s="14" t="s">
        <v>20</v>
      </c>
      <c r="B12" s="15" t="s">
        <v>21</v>
      </c>
      <c r="C12" s="16" t="s">
        <v>12</v>
      </c>
      <c r="D12" s="17">
        <v>189694.93256554502</v>
      </c>
      <c r="E12" s="17">
        <v>20350.808969999998</v>
      </c>
      <c r="F12" s="18">
        <f t="shared" si="0"/>
        <v>-0.89271822554897073</v>
      </c>
      <c r="G12" s="73" t="s">
        <v>138</v>
      </c>
    </row>
    <row r="13" spans="1:7" s="19" customFormat="1" ht="15" customHeight="1" x14ac:dyDescent="0.25">
      <c r="A13" s="14" t="s">
        <v>22</v>
      </c>
      <c r="B13" s="15" t="s">
        <v>23</v>
      </c>
      <c r="C13" s="16" t="s">
        <v>12</v>
      </c>
      <c r="D13" s="17">
        <f>SUM(D14:D16)</f>
        <v>9913476.5795966573</v>
      </c>
      <c r="E13" s="17">
        <f>SUM(E14:E16)</f>
        <v>4278418.5579000004</v>
      </c>
      <c r="F13" s="18">
        <f t="shared" si="0"/>
        <v>-0.56842400105069157</v>
      </c>
      <c r="G13" s="66" t="s">
        <v>119</v>
      </c>
    </row>
    <row r="14" spans="1:7" s="19" customFormat="1" ht="15" x14ac:dyDescent="0.25">
      <c r="A14" s="14" t="s">
        <v>24</v>
      </c>
      <c r="B14" s="15" t="s">
        <v>25</v>
      </c>
      <c r="C14" s="16" t="s">
        <v>12</v>
      </c>
      <c r="D14" s="17">
        <v>8920186.2577565368</v>
      </c>
      <c r="E14" s="17">
        <v>3846989.1878200006</v>
      </c>
      <c r="F14" s="18">
        <f t="shared" si="0"/>
        <v>-0.56873219048819124</v>
      </c>
      <c r="G14" s="67"/>
    </row>
    <row r="15" spans="1:7" s="19" customFormat="1" ht="15" x14ac:dyDescent="0.25">
      <c r="A15" s="14" t="s">
        <v>27</v>
      </c>
      <c r="B15" s="15" t="s">
        <v>114</v>
      </c>
      <c r="C15" s="16" t="s">
        <v>12</v>
      </c>
      <c r="D15" s="17">
        <v>981220.488353219</v>
      </c>
      <c r="E15" s="17">
        <v>422299.44708999997</v>
      </c>
      <c r="F15" s="18">
        <f t="shared" si="0"/>
        <v>-0.56961819274815129</v>
      </c>
      <c r="G15" s="67"/>
    </row>
    <row r="16" spans="1:7" s="19" customFormat="1" ht="15" x14ac:dyDescent="0.25">
      <c r="A16" s="14" t="s">
        <v>28</v>
      </c>
      <c r="B16" s="15" t="s">
        <v>29</v>
      </c>
      <c r="C16" s="16" t="s">
        <v>12</v>
      </c>
      <c r="D16" s="17">
        <v>12069.833486901753</v>
      </c>
      <c r="E16" s="17">
        <v>9129.9229900000009</v>
      </c>
      <c r="F16" s="18">
        <f t="shared" si="0"/>
        <v>-0.24357506672251594</v>
      </c>
      <c r="G16" s="67"/>
    </row>
    <row r="17" spans="1:7" s="19" customFormat="1" ht="15" x14ac:dyDescent="0.25">
      <c r="A17" s="14" t="s">
        <v>30</v>
      </c>
      <c r="B17" s="15" t="s">
        <v>31</v>
      </c>
      <c r="C17" s="16" t="s">
        <v>12</v>
      </c>
      <c r="D17" s="17">
        <v>5889130.2064800002</v>
      </c>
      <c r="E17" s="17">
        <v>3387175.0435799998</v>
      </c>
      <c r="F17" s="18">
        <f t="shared" si="0"/>
        <v>-0.424842901273777</v>
      </c>
      <c r="G17" s="67"/>
    </row>
    <row r="18" spans="1:7" s="19" customFormat="1" ht="15" x14ac:dyDescent="0.25">
      <c r="A18" s="14" t="s">
        <v>32</v>
      </c>
      <c r="B18" s="15" t="s">
        <v>33</v>
      </c>
      <c r="C18" s="16" t="s">
        <v>12</v>
      </c>
      <c r="D18" s="17">
        <f>D19</f>
        <v>256990.79416188545</v>
      </c>
      <c r="E18" s="17">
        <f>E19</f>
        <v>47289.968999999997</v>
      </c>
      <c r="F18" s="18">
        <f t="shared" si="0"/>
        <v>-0.81598574706060956</v>
      </c>
      <c r="G18" s="67"/>
    </row>
    <row r="19" spans="1:7" s="19" customFormat="1" ht="30" x14ac:dyDescent="0.25">
      <c r="A19" s="14" t="s">
        <v>34</v>
      </c>
      <c r="B19" s="15" t="s">
        <v>35</v>
      </c>
      <c r="C19" s="16" t="s">
        <v>12</v>
      </c>
      <c r="D19" s="17">
        <v>256990.79416188545</v>
      </c>
      <c r="E19" s="17">
        <v>47289.968999999997</v>
      </c>
      <c r="F19" s="18">
        <f t="shared" si="0"/>
        <v>-0.81598574706060956</v>
      </c>
      <c r="G19" s="67"/>
    </row>
    <row r="20" spans="1:7" s="19" customFormat="1" ht="30" x14ac:dyDescent="0.25">
      <c r="A20" s="14" t="s">
        <v>36</v>
      </c>
      <c r="B20" s="15" t="s">
        <v>37</v>
      </c>
      <c r="C20" s="16" t="s">
        <v>12</v>
      </c>
      <c r="D20" s="17">
        <f>SUM(D21:D23)</f>
        <v>82741.523293755265</v>
      </c>
      <c r="E20" s="17">
        <f>SUM(E21:E23)</f>
        <v>50482.336790000001</v>
      </c>
      <c r="F20" s="18">
        <f t="shared" si="0"/>
        <v>-0.38987905007774926</v>
      </c>
      <c r="G20" s="67"/>
    </row>
    <row r="21" spans="1:7" s="19" customFormat="1" ht="15" x14ac:dyDescent="0.25">
      <c r="A21" s="14" t="s">
        <v>38</v>
      </c>
      <c r="B21" s="15" t="s">
        <v>39</v>
      </c>
      <c r="C21" s="16" t="s">
        <v>12</v>
      </c>
      <c r="D21" s="17">
        <v>38585.806705640251</v>
      </c>
      <c r="E21" s="17">
        <v>30879.315999999999</v>
      </c>
      <c r="F21" s="18">
        <f t="shared" si="0"/>
        <v>-0.19972345698071825</v>
      </c>
      <c r="G21" s="67"/>
    </row>
    <row r="22" spans="1:7" s="19" customFormat="1" ht="15" x14ac:dyDescent="0.25">
      <c r="A22" s="14" t="s">
        <v>40</v>
      </c>
      <c r="B22" s="15" t="s">
        <v>41</v>
      </c>
      <c r="C22" s="16" t="s">
        <v>12</v>
      </c>
      <c r="D22" s="17">
        <v>21768.836154339628</v>
      </c>
      <c r="E22" s="17">
        <v>7200</v>
      </c>
      <c r="F22" s="18">
        <f t="shared" si="0"/>
        <v>-0.66925195499876655</v>
      </c>
      <c r="G22" s="67"/>
    </row>
    <row r="23" spans="1:7" s="19" customFormat="1" ht="15" x14ac:dyDescent="0.25">
      <c r="A23" s="14" t="s">
        <v>42</v>
      </c>
      <c r="B23" s="15" t="s">
        <v>43</v>
      </c>
      <c r="C23" s="16" t="s">
        <v>12</v>
      </c>
      <c r="D23" s="17">
        <v>22386.880433775379</v>
      </c>
      <c r="E23" s="17">
        <v>12403.020789999999</v>
      </c>
      <c r="F23" s="18">
        <f t="shared" si="0"/>
        <v>-0.44596922171936926</v>
      </c>
      <c r="G23" s="67"/>
    </row>
    <row r="24" spans="1:7" s="19" customFormat="1" ht="15" x14ac:dyDescent="0.25">
      <c r="A24" s="14" t="s">
        <v>44</v>
      </c>
      <c r="B24" s="15" t="s">
        <v>112</v>
      </c>
      <c r="C24" s="16" t="s">
        <v>12</v>
      </c>
      <c r="D24" s="17">
        <v>211191.9352665731</v>
      </c>
      <c r="E24" s="17">
        <v>135929.35949999999</v>
      </c>
      <c r="F24" s="18">
        <f t="shared" si="0"/>
        <v>-0.35637050094538092</v>
      </c>
      <c r="G24" s="67"/>
    </row>
    <row r="25" spans="1:7" s="19" customFormat="1" ht="15" x14ac:dyDescent="0.25">
      <c r="A25" s="14" t="s">
        <v>45</v>
      </c>
      <c r="B25" s="15" t="s">
        <v>46</v>
      </c>
      <c r="C25" s="16" t="s">
        <v>12</v>
      </c>
      <c r="D25" s="17">
        <f>SUM(D26:D37)</f>
        <v>1264696.3752887896</v>
      </c>
      <c r="E25" s="17">
        <f>SUM(E26:E37)</f>
        <v>552042.80203000002</v>
      </c>
      <c r="F25" s="18">
        <f t="shared" si="0"/>
        <v>-0.56349775897480314</v>
      </c>
      <c r="G25" s="67"/>
    </row>
    <row r="26" spans="1:7" s="19" customFormat="1" ht="15" x14ac:dyDescent="0.25">
      <c r="A26" s="14" t="s">
        <v>47</v>
      </c>
      <c r="B26" s="15" t="s">
        <v>48</v>
      </c>
      <c r="C26" s="16" t="s">
        <v>12</v>
      </c>
      <c r="D26" s="17">
        <v>164962.16572227742</v>
      </c>
      <c r="E26" s="17">
        <v>119221.54164000001</v>
      </c>
      <c r="F26" s="18">
        <f t="shared" si="0"/>
        <v>-0.27727948334095098</v>
      </c>
      <c r="G26" s="67"/>
    </row>
    <row r="27" spans="1:7" s="19" customFormat="1" ht="15" x14ac:dyDescent="0.25">
      <c r="A27" s="14" t="s">
        <v>50</v>
      </c>
      <c r="B27" s="15" t="s">
        <v>51</v>
      </c>
      <c r="C27" s="16" t="s">
        <v>12</v>
      </c>
      <c r="D27" s="17">
        <v>172234.30892905124</v>
      </c>
      <c r="E27" s="17">
        <v>73009.508859999987</v>
      </c>
      <c r="F27" s="18">
        <f t="shared" si="0"/>
        <v>-0.57610356894644665</v>
      </c>
      <c r="G27" s="67"/>
    </row>
    <row r="28" spans="1:7" s="19" customFormat="1" ht="15" x14ac:dyDescent="0.25">
      <c r="A28" s="14" t="s">
        <v>52</v>
      </c>
      <c r="B28" s="15" t="s">
        <v>53</v>
      </c>
      <c r="C28" s="16" t="s">
        <v>12</v>
      </c>
      <c r="D28" s="17">
        <v>65603.833990691084</v>
      </c>
      <c r="E28" s="17">
        <v>22112.696689999997</v>
      </c>
      <c r="F28" s="18">
        <f t="shared" si="0"/>
        <v>-0.66293590869799313</v>
      </c>
      <c r="G28" s="67"/>
    </row>
    <row r="29" spans="1:7" s="19" customFormat="1" ht="15" x14ac:dyDescent="0.25">
      <c r="A29" s="14" t="s">
        <v>54</v>
      </c>
      <c r="B29" s="15" t="s">
        <v>55</v>
      </c>
      <c r="C29" s="16" t="s">
        <v>12</v>
      </c>
      <c r="D29" s="17">
        <v>118451.22027158721</v>
      </c>
      <c r="E29" s="17">
        <v>53083.198189999996</v>
      </c>
      <c r="F29" s="18">
        <f t="shared" si="0"/>
        <v>-0.5518560461573141</v>
      </c>
      <c r="G29" s="67"/>
    </row>
    <row r="30" spans="1:7" s="19" customFormat="1" ht="15" x14ac:dyDescent="0.25">
      <c r="A30" s="14" t="s">
        <v>56</v>
      </c>
      <c r="B30" s="15" t="s">
        <v>57</v>
      </c>
      <c r="C30" s="16" t="s">
        <v>12</v>
      </c>
      <c r="D30" s="17">
        <v>275629.93368750007</v>
      </c>
      <c r="E30" s="17">
        <v>150594.18950000001</v>
      </c>
      <c r="F30" s="18">
        <f t="shared" si="0"/>
        <v>-0.45363630326618076</v>
      </c>
      <c r="G30" s="67"/>
    </row>
    <row r="31" spans="1:7" s="19" customFormat="1" ht="15" x14ac:dyDescent="0.25">
      <c r="A31" s="14" t="s">
        <v>58</v>
      </c>
      <c r="B31" s="15" t="s">
        <v>113</v>
      </c>
      <c r="C31" s="16" t="s">
        <v>12</v>
      </c>
      <c r="D31" s="17">
        <v>35985.164585154751</v>
      </c>
      <c r="E31" s="17">
        <v>21434.320969999997</v>
      </c>
      <c r="F31" s="18">
        <f t="shared" si="0"/>
        <v>-0.4043567337512618</v>
      </c>
      <c r="G31" s="67"/>
    </row>
    <row r="32" spans="1:7" s="19" customFormat="1" ht="16.5" customHeight="1" x14ac:dyDescent="0.25">
      <c r="A32" s="14" t="s">
        <v>59</v>
      </c>
      <c r="B32" s="15" t="s">
        <v>60</v>
      </c>
      <c r="C32" s="16" t="s">
        <v>12</v>
      </c>
      <c r="D32" s="17">
        <v>102522.94245418053</v>
      </c>
      <c r="E32" s="17">
        <v>62037.935210000003</v>
      </c>
      <c r="F32" s="18">
        <f t="shared" si="0"/>
        <v>-0.39488729327364025</v>
      </c>
      <c r="G32" s="67"/>
    </row>
    <row r="33" spans="1:7" s="19" customFormat="1" ht="30" x14ac:dyDescent="0.25">
      <c r="A33" s="14" t="s">
        <v>61</v>
      </c>
      <c r="B33" s="15" t="s">
        <v>62</v>
      </c>
      <c r="C33" s="16" t="s">
        <v>12</v>
      </c>
      <c r="D33" s="17">
        <v>29411.287836615567</v>
      </c>
      <c r="E33" s="17">
        <v>2689.29</v>
      </c>
      <c r="F33" s="18">
        <f t="shared" si="0"/>
        <v>-0.90856265747561149</v>
      </c>
      <c r="G33" s="67"/>
    </row>
    <row r="34" spans="1:7" s="19" customFormat="1" ht="15" x14ac:dyDescent="0.25">
      <c r="A34" s="14" t="s">
        <v>63</v>
      </c>
      <c r="B34" s="15" t="s">
        <v>64</v>
      </c>
      <c r="C34" s="16" t="s">
        <v>12</v>
      </c>
      <c r="D34" s="17">
        <v>1072.9878140008125</v>
      </c>
      <c r="E34" s="17">
        <v>39.240780000000001</v>
      </c>
      <c r="F34" s="18">
        <f t="shared" si="0"/>
        <v>-0.96342849425877053</v>
      </c>
      <c r="G34" s="67"/>
    </row>
    <row r="35" spans="1:7" s="19" customFormat="1" ht="15" x14ac:dyDescent="0.25">
      <c r="A35" s="14" t="s">
        <v>65</v>
      </c>
      <c r="B35" s="15" t="s">
        <v>66</v>
      </c>
      <c r="C35" s="16" t="s">
        <v>12</v>
      </c>
      <c r="D35" s="17">
        <v>5623.7666127969387</v>
      </c>
      <c r="E35" s="17">
        <v>3260.6983999999998</v>
      </c>
      <c r="F35" s="18">
        <f t="shared" si="0"/>
        <v>-0.42019315087147335</v>
      </c>
      <c r="G35" s="67"/>
    </row>
    <row r="36" spans="1:7" s="19" customFormat="1" ht="15" x14ac:dyDescent="0.25">
      <c r="A36" s="14" t="s">
        <v>67</v>
      </c>
      <c r="B36" s="15" t="s">
        <v>68</v>
      </c>
      <c r="C36" s="16" t="s">
        <v>12</v>
      </c>
      <c r="D36" s="17">
        <v>264257.21178493398</v>
      </c>
      <c r="E36" s="17">
        <v>44484.288910000003</v>
      </c>
      <c r="F36" s="18">
        <f t="shared" si="0"/>
        <v>-0.83166291428896333</v>
      </c>
      <c r="G36" s="67"/>
    </row>
    <row r="37" spans="1:7" s="19" customFormat="1" ht="15" x14ac:dyDescent="0.25">
      <c r="A37" s="14" t="s">
        <v>69</v>
      </c>
      <c r="B37" s="15" t="s">
        <v>70</v>
      </c>
      <c r="C37" s="16" t="s">
        <v>12</v>
      </c>
      <c r="D37" s="17">
        <v>28941.551599999999</v>
      </c>
      <c r="E37" s="17">
        <v>75.892880000000005</v>
      </c>
      <c r="F37" s="18">
        <f t="shared" si="0"/>
        <v>-0.99737771903010208</v>
      </c>
      <c r="G37" s="68"/>
    </row>
    <row r="38" spans="1:7" s="13" customFormat="1" ht="15" customHeight="1" x14ac:dyDescent="0.25">
      <c r="A38" s="8" t="s">
        <v>71</v>
      </c>
      <c r="B38" s="9" t="s">
        <v>72</v>
      </c>
      <c r="C38" s="10" t="s">
        <v>12</v>
      </c>
      <c r="D38" s="11">
        <f>D39+D59+D60</f>
        <v>2775023.3951394269</v>
      </c>
      <c r="E38" s="11">
        <f>E39+E59+E60</f>
        <v>1136493.0829539434</v>
      </c>
      <c r="F38" s="18">
        <f t="shared" si="0"/>
        <v>-0.59045639581109111</v>
      </c>
      <c r="G38" s="69" t="s">
        <v>110</v>
      </c>
    </row>
    <row r="39" spans="1:7" s="13" customFormat="1" ht="18" customHeight="1" x14ac:dyDescent="0.25">
      <c r="A39" s="8"/>
      <c r="B39" s="15" t="s">
        <v>73</v>
      </c>
      <c r="C39" s="16" t="s">
        <v>12</v>
      </c>
      <c r="D39" s="17">
        <f>D40+D43+D44+D45+D46+D47+D48</f>
        <v>699063.56967184297</v>
      </c>
      <c r="E39" s="17">
        <f>E40+E43+E44+E45+E46+E47+E48</f>
        <v>266037.90236999997</v>
      </c>
      <c r="F39" s="18">
        <f t="shared" ref="F39:F70" si="1">E39/D39-1</f>
        <v>-0.61943675237591844</v>
      </c>
      <c r="G39" s="70"/>
    </row>
    <row r="40" spans="1:7" s="19" customFormat="1" ht="15" x14ac:dyDescent="0.25">
      <c r="A40" s="14">
        <v>8</v>
      </c>
      <c r="B40" s="15" t="s">
        <v>74</v>
      </c>
      <c r="C40" s="16" t="s">
        <v>12</v>
      </c>
      <c r="D40" s="17">
        <f>SUM(D41:D42)</f>
        <v>533565.74389024393</v>
      </c>
      <c r="E40" s="17">
        <f>SUM(E41:E42)</f>
        <v>184894.94206999999</v>
      </c>
      <c r="F40" s="18">
        <f t="shared" si="1"/>
        <v>-0.65347298962274936</v>
      </c>
      <c r="G40" s="70"/>
    </row>
    <row r="41" spans="1:7" s="19" customFormat="1" ht="15" x14ac:dyDescent="0.25">
      <c r="A41" s="14" t="s">
        <v>75</v>
      </c>
      <c r="B41" s="15" t="s">
        <v>76</v>
      </c>
      <c r="C41" s="16" t="s">
        <v>12</v>
      </c>
      <c r="D41" s="17">
        <v>480689.8593605801</v>
      </c>
      <c r="E41" s="17">
        <v>166503.07674999998</v>
      </c>
      <c r="F41" s="18">
        <f t="shared" si="1"/>
        <v>-0.65361641501760714</v>
      </c>
      <c r="G41" s="70"/>
    </row>
    <row r="42" spans="1:7" s="19" customFormat="1" ht="15" x14ac:dyDescent="0.25">
      <c r="A42" s="14" t="s">
        <v>77</v>
      </c>
      <c r="B42" s="15" t="s">
        <v>114</v>
      </c>
      <c r="C42" s="16" t="s">
        <v>12</v>
      </c>
      <c r="D42" s="17">
        <v>52875.88452966381</v>
      </c>
      <c r="E42" s="17">
        <v>18391.865320000001</v>
      </c>
      <c r="F42" s="18">
        <f t="shared" si="1"/>
        <v>-0.65216912239677027</v>
      </c>
      <c r="G42" s="70"/>
    </row>
    <row r="43" spans="1:7" s="19" customFormat="1" ht="25.5" x14ac:dyDescent="0.25">
      <c r="A43" s="14">
        <v>9</v>
      </c>
      <c r="B43" s="15" t="s">
        <v>112</v>
      </c>
      <c r="C43" s="16" t="s">
        <v>12</v>
      </c>
      <c r="D43" s="17">
        <v>967.96735367692099</v>
      </c>
      <c r="E43" s="17">
        <v>2693.24</v>
      </c>
      <c r="F43" s="18">
        <f t="shared" si="1"/>
        <v>1.7823665640886106</v>
      </c>
      <c r="G43" s="71" t="s">
        <v>139</v>
      </c>
    </row>
    <row r="44" spans="1:7" s="19" customFormat="1" ht="16.5" customHeight="1" x14ac:dyDescent="0.25">
      <c r="A44" s="14" t="s">
        <v>78</v>
      </c>
      <c r="B44" s="15" t="s">
        <v>31</v>
      </c>
      <c r="C44" s="16" t="s">
        <v>12</v>
      </c>
      <c r="D44" s="17">
        <v>14000</v>
      </c>
      <c r="E44" s="17">
        <v>5288.2131200000003</v>
      </c>
      <c r="F44" s="18">
        <f t="shared" si="1"/>
        <v>-0.62227049142857138</v>
      </c>
      <c r="G44" s="70" t="s">
        <v>110</v>
      </c>
    </row>
    <row r="45" spans="1:7" s="21" customFormat="1" ht="15" x14ac:dyDescent="0.25">
      <c r="A45" s="16" t="s">
        <v>79</v>
      </c>
      <c r="B45" s="20" t="s">
        <v>117</v>
      </c>
      <c r="C45" s="16" t="s">
        <v>12</v>
      </c>
      <c r="D45" s="17">
        <v>14362.036583139003</v>
      </c>
      <c r="E45" s="17">
        <v>7338.5239600000004</v>
      </c>
      <c r="F45" s="18">
        <f t="shared" si="1"/>
        <v>-0.48903319403771672</v>
      </c>
      <c r="G45" s="70"/>
    </row>
    <row r="46" spans="1:7" s="19" customFormat="1" ht="15" x14ac:dyDescent="0.25">
      <c r="A46" s="14" t="s">
        <v>80</v>
      </c>
      <c r="B46" s="15" t="s">
        <v>17</v>
      </c>
      <c r="C46" s="16" t="s">
        <v>12</v>
      </c>
      <c r="D46" s="17">
        <v>3834.3446709553132</v>
      </c>
      <c r="E46" s="17">
        <v>1907.8123500000002</v>
      </c>
      <c r="F46" s="18">
        <f t="shared" si="1"/>
        <v>-0.50244109131569659</v>
      </c>
      <c r="G46" s="70"/>
    </row>
    <row r="47" spans="1:7" s="19" customFormat="1" ht="30" x14ac:dyDescent="0.25">
      <c r="A47" s="14" t="s">
        <v>81</v>
      </c>
      <c r="B47" s="15" t="s">
        <v>82</v>
      </c>
      <c r="C47" s="16" t="s">
        <v>12</v>
      </c>
      <c r="D47" s="17">
        <v>1092.0272364894377</v>
      </c>
      <c r="E47" s="17">
        <v>0</v>
      </c>
      <c r="F47" s="18">
        <f t="shared" si="1"/>
        <v>-1</v>
      </c>
      <c r="G47" s="70"/>
    </row>
    <row r="48" spans="1:7" s="19" customFormat="1" ht="15" x14ac:dyDescent="0.25">
      <c r="A48" s="14">
        <v>14</v>
      </c>
      <c r="B48" s="15" t="s">
        <v>46</v>
      </c>
      <c r="C48" s="16" t="s">
        <v>12</v>
      </c>
      <c r="D48" s="17">
        <f>SUM(D49:D58)</f>
        <v>131241.4499373383</v>
      </c>
      <c r="E48" s="17">
        <f>SUM(E49:E58)</f>
        <v>63915.170869999994</v>
      </c>
      <c r="F48" s="18">
        <f t="shared" si="1"/>
        <v>-0.51299554446772322</v>
      </c>
      <c r="G48" s="70"/>
    </row>
    <row r="49" spans="1:7" s="19" customFormat="1" ht="15" x14ac:dyDescent="0.25">
      <c r="A49" s="14" t="s">
        <v>83</v>
      </c>
      <c r="B49" s="15" t="s">
        <v>48</v>
      </c>
      <c r="C49" s="16" t="s">
        <v>12</v>
      </c>
      <c r="D49" s="17">
        <v>3666.9001012837948</v>
      </c>
      <c r="E49" s="17">
        <v>2469.5621299999998</v>
      </c>
      <c r="F49" s="18">
        <f t="shared" si="1"/>
        <v>-0.32652593149854359</v>
      </c>
      <c r="G49" s="70"/>
    </row>
    <row r="50" spans="1:7" s="19" customFormat="1" ht="15" x14ac:dyDescent="0.25">
      <c r="A50" s="14" t="s">
        <v>84</v>
      </c>
      <c r="B50" s="15" t="s">
        <v>51</v>
      </c>
      <c r="C50" s="16" t="s">
        <v>12</v>
      </c>
      <c r="D50" s="17">
        <v>32223.302788418445</v>
      </c>
      <c r="E50" s="17">
        <v>3609.5621099999998</v>
      </c>
      <c r="F50" s="18">
        <f t="shared" si="1"/>
        <v>-0.88798286340476151</v>
      </c>
      <c r="G50" s="70"/>
    </row>
    <row r="51" spans="1:7" s="19" customFormat="1" ht="15" x14ac:dyDescent="0.25">
      <c r="A51" s="14" t="s">
        <v>85</v>
      </c>
      <c r="B51" s="15" t="s">
        <v>53</v>
      </c>
      <c r="C51" s="16" t="s">
        <v>12</v>
      </c>
      <c r="D51" s="17">
        <v>1976.8151357088752</v>
      </c>
      <c r="E51" s="17">
        <v>1278.7536299999999</v>
      </c>
      <c r="F51" s="18">
        <f t="shared" si="1"/>
        <v>-0.35312432260316251</v>
      </c>
      <c r="G51" s="70"/>
    </row>
    <row r="52" spans="1:7" s="19" customFormat="1" ht="15" x14ac:dyDescent="0.25">
      <c r="A52" s="14" t="s">
        <v>86</v>
      </c>
      <c r="B52" s="15" t="s">
        <v>55</v>
      </c>
      <c r="C52" s="16" t="s">
        <v>12</v>
      </c>
      <c r="D52" s="17">
        <v>4607.2201080455552</v>
      </c>
      <c r="E52" s="17">
        <v>1308.16344</v>
      </c>
      <c r="F52" s="18">
        <f t="shared" si="1"/>
        <v>-0.71606230887133793</v>
      </c>
      <c r="G52" s="70"/>
    </row>
    <row r="53" spans="1:7" s="19" customFormat="1" ht="15" x14ac:dyDescent="0.25">
      <c r="A53" s="14" t="s">
        <v>87</v>
      </c>
      <c r="B53" s="15" t="s">
        <v>57</v>
      </c>
      <c r="C53" s="16" t="s">
        <v>12</v>
      </c>
      <c r="D53" s="17">
        <v>10305.061987500003</v>
      </c>
      <c r="E53" s="17">
        <v>2933.5122900000001</v>
      </c>
      <c r="F53" s="18">
        <f t="shared" si="1"/>
        <v>-0.71533288265918848</v>
      </c>
      <c r="G53" s="70"/>
    </row>
    <row r="54" spans="1:7" s="19" customFormat="1" ht="15" x14ac:dyDescent="0.25">
      <c r="A54" s="14" t="s">
        <v>88</v>
      </c>
      <c r="B54" s="15" t="s">
        <v>113</v>
      </c>
      <c r="C54" s="16" t="s">
        <v>12</v>
      </c>
      <c r="D54" s="17">
        <v>7287.5652908625007</v>
      </c>
      <c r="E54" s="17">
        <v>456.53661</v>
      </c>
      <c r="F54" s="18">
        <f t="shared" si="1"/>
        <v>-0.93735402815911273</v>
      </c>
      <c r="G54" s="70"/>
    </row>
    <row r="55" spans="1:7" s="19" customFormat="1" ht="15.75" customHeight="1" x14ac:dyDescent="0.25">
      <c r="A55" s="14" t="s">
        <v>89</v>
      </c>
      <c r="B55" s="15" t="s">
        <v>60</v>
      </c>
      <c r="C55" s="16" t="s">
        <v>12</v>
      </c>
      <c r="D55" s="17">
        <v>1229.5720883250003</v>
      </c>
      <c r="E55" s="17">
        <v>303.25930999999997</v>
      </c>
      <c r="F55" s="18">
        <f t="shared" si="1"/>
        <v>-0.75336191112379702</v>
      </c>
      <c r="G55" s="70"/>
    </row>
    <row r="56" spans="1:7" s="19" customFormat="1" ht="15" x14ac:dyDescent="0.25">
      <c r="A56" s="14" t="s">
        <v>120</v>
      </c>
      <c r="B56" s="15" t="s">
        <v>66</v>
      </c>
      <c r="C56" s="16" t="s">
        <v>12</v>
      </c>
      <c r="D56" s="17">
        <v>532.84755234375007</v>
      </c>
      <c r="E56" s="17">
        <v>760.9</v>
      </c>
      <c r="F56" s="18">
        <f t="shared" si="1"/>
        <v>0.42798816782239624</v>
      </c>
      <c r="G56" s="70"/>
    </row>
    <row r="57" spans="1:7" s="19" customFormat="1" ht="15" x14ac:dyDescent="0.25">
      <c r="A57" s="14" t="s">
        <v>90</v>
      </c>
      <c r="B57" s="15" t="s">
        <v>92</v>
      </c>
      <c r="C57" s="16" t="s">
        <v>12</v>
      </c>
      <c r="D57" s="17">
        <v>5376.5866343345633</v>
      </c>
      <c r="E57" s="17">
        <v>627.44537999999989</v>
      </c>
      <c r="F57" s="18">
        <f t="shared" si="1"/>
        <v>-0.88330042410305998</v>
      </c>
      <c r="G57" s="70"/>
    </row>
    <row r="58" spans="1:7" s="19" customFormat="1" ht="15" x14ac:dyDescent="0.25">
      <c r="A58" s="14" t="s">
        <v>91</v>
      </c>
      <c r="B58" s="15" t="s">
        <v>115</v>
      </c>
      <c r="C58" s="16" t="s">
        <v>12</v>
      </c>
      <c r="D58" s="17">
        <v>64035.57825051582</v>
      </c>
      <c r="E58" s="17">
        <v>50167.47597</v>
      </c>
      <c r="F58" s="18">
        <f t="shared" si="1"/>
        <v>-0.21656870538846285</v>
      </c>
      <c r="G58" s="70"/>
    </row>
    <row r="59" spans="1:7" s="19" customFormat="1" ht="15" x14ac:dyDescent="0.25">
      <c r="A59" s="38" t="s">
        <v>107</v>
      </c>
      <c r="B59" s="15" t="s">
        <v>108</v>
      </c>
      <c r="C59" s="16" t="s">
        <v>12</v>
      </c>
      <c r="D59" s="17">
        <v>697083.14873692882</v>
      </c>
      <c r="E59" s="17">
        <v>368781.56223000004</v>
      </c>
      <c r="F59" s="18">
        <f t="shared" si="1"/>
        <v>-0.4709647437350778</v>
      </c>
      <c r="G59" s="72"/>
    </row>
    <row r="60" spans="1:7" s="19" customFormat="1" ht="38.25" x14ac:dyDescent="0.2">
      <c r="A60" s="38" t="s">
        <v>109</v>
      </c>
      <c r="B60" s="15" t="s">
        <v>93</v>
      </c>
      <c r="C60" s="16" t="s">
        <v>12</v>
      </c>
      <c r="D60" s="17">
        <v>1378876.6767306549</v>
      </c>
      <c r="E60" s="17">
        <v>501673.6183539434</v>
      </c>
      <c r="F60" s="18">
        <f t="shared" si="1"/>
        <v>-0.63617223583517135</v>
      </c>
      <c r="G60" s="45" t="s">
        <v>111</v>
      </c>
    </row>
    <row r="61" spans="1:7" s="13" customFormat="1" ht="25.5" x14ac:dyDescent="0.25">
      <c r="A61" s="8" t="s">
        <v>94</v>
      </c>
      <c r="B61" s="23" t="s">
        <v>116</v>
      </c>
      <c r="C61" s="10" t="s">
        <v>12</v>
      </c>
      <c r="D61" s="11">
        <f>D7+D38</f>
        <v>27476693.533425074</v>
      </c>
      <c r="E61" s="11">
        <f>E7+E38</f>
        <v>12072024.624913944</v>
      </c>
      <c r="F61" s="18">
        <f t="shared" si="1"/>
        <v>-0.56064492948438405</v>
      </c>
      <c r="G61" s="40" t="s">
        <v>110</v>
      </c>
    </row>
    <row r="62" spans="1:7" s="13" customFormat="1" ht="25.5" x14ac:dyDescent="0.25">
      <c r="A62" s="8" t="s">
        <v>95</v>
      </c>
      <c r="B62" s="22" t="s">
        <v>96</v>
      </c>
      <c r="C62" s="10" t="s">
        <v>12</v>
      </c>
      <c r="D62" s="11">
        <f>D63</f>
        <v>6169475</v>
      </c>
      <c r="E62" s="11">
        <f>E64-E61</f>
        <v>5091635.9625860546</v>
      </c>
      <c r="F62" s="18">
        <f t="shared" si="1"/>
        <v>-0.17470514710148677</v>
      </c>
      <c r="G62" s="40" t="s">
        <v>118</v>
      </c>
    </row>
    <row r="63" spans="1:7" s="19" customFormat="1" ht="38.25" x14ac:dyDescent="0.25">
      <c r="A63" s="14"/>
      <c r="B63" s="39" t="s">
        <v>97</v>
      </c>
      <c r="C63" s="16" t="s">
        <v>12</v>
      </c>
      <c r="D63" s="17">
        <v>6169475</v>
      </c>
      <c r="E63" s="17">
        <f>E62</f>
        <v>5091635.9625860546</v>
      </c>
      <c r="F63" s="18">
        <f t="shared" si="1"/>
        <v>-0.17470514710148677</v>
      </c>
      <c r="G63" s="44" t="s">
        <v>137</v>
      </c>
    </row>
    <row r="64" spans="1:7" s="13" customFormat="1" ht="21" customHeight="1" x14ac:dyDescent="0.25">
      <c r="A64" s="8" t="s">
        <v>98</v>
      </c>
      <c r="B64" s="9" t="s">
        <v>121</v>
      </c>
      <c r="C64" s="10" t="s">
        <v>12</v>
      </c>
      <c r="D64" s="11">
        <f>D61+D62</f>
        <v>33646168.533425078</v>
      </c>
      <c r="E64" s="11">
        <v>17163660.587499999</v>
      </c>
      <c r="F64" s="18">
        <f t="shared" si="1"/>
        <v>-0.48987770864759472</v>
      </c>
      <c r="G64" s="55" t="s">
        <v>110</v>
      </c>
    </row>
    <row r="65" spans="1:7" s="13" customFormat="1" ht="21.75" customHeight="1" x14ac:dyDescent="0.25">
      <c r="A65" s="8" t="s">
        <v>99</v>
      </c>
      <c r="B65" s="9" t="s">
        <v>122</v>
      </c>
      <c r="C65" s="10" t="s">
        <v>100</v>
      </c>
      <c r="D65" s="11">
        <v>3845276.4513999997</v>
      </c>
      <c r="E65" s="11">
        <v>1961561.21</v>
      </c>
      <c r="F65" s="18">
        <f t="shared" si="1"/>
        <v>-0.48987771495965426</v>
      </c>
      <c r="G65" s="56"/>
    </row>
    <row r="66" spans="1:7" s="19" customFormat="1" ht="15" x14ac:dyDescent="0.25">
      <c r="A66" s="14"/>
      <c r="B66" s="15" t="s">
        <v>101</v>
      </c>
      <c r="C66" s="16" t="s">
        <v>100</v>
      </c>
      <c r="D66" s="17">
        <v>49208</v>
      </c>
      <c r="E66" s="17">
        <v>18420.580000000002</v>
      </c>
      <c r="F66" s="18">
        <f t="shared" si="1"/>
        <v>-0.62565883596163219</v>
      </c>
      <c r="G66" s="56"/>
    </row>
    <row r="67" spans="1:7" s="19" customFormat="1" ht="15" x14ac:dyDescent="0.25">
      <c r="A67" s="14"/>
      <c r="B67" s="15" t="s">
        <v>102</v>
      </c>
      <c r="C67" s="16" t="s">
        <v>100</v>
      </c>
      <c r="D67" s="17">
        <f>SUM(D65:D66)</f>
        <v>3894484.4513999997</v>
      </c>
      <c r="E67" s="17">
        <f>SUM(E65:E66)</f>
        <v>1979981.79</v>
      </c>
      <c r="F67" s="18">
        <f t="shared" si="1"/>
        <v>-0.4915933508764605</v>
      </c>
      <c r="G67" s="56"/>
    </row>
    <row r="68" spans="1:7" s="13" customFormat="1" ht="15" x14ac:dyDescent="0.25">
      <c r="A68" s="14"/>
      <c r="B68" s="62" t="s">
        <v>103</v>
      </c>
      <c r="C68" s="16" t="s">
        <v>104</v>
      </c>
      <c r="D68" s="53">
        <v>12</v>
      </c>
      <c r="E68" s="53">
        <v>8.758761257357925</v>
      </c>
      <c r="F68" s="18">
        <f t="shared" si="1"/>
        <v>-0.27010322855350621</v>
      </c>
      <c r="G68" s="56"/>
    </row>
    <row r="69" spans="1:7" s="13" customFormat="1" ht="15" x14ac:dyDescent="0.25">
      <c r="A69" s="14"/>
      <c r="B69" s="62"/>
      <c r="C69" s="16" t="s">
        <v>100</v>
      </c>
      <c r="D69" s="17">
        <v>533147.98723636393</v>
      </c>
      <c r="E69" s="17">
        <v>190897.16</v>
      </c>
      <c r="F69" s="18">
        <f t="shared" si="1"/>
        <v>-0.64194339175969106</v>
      </c>
      <c r="G69" s="56"/>
    </row>
    <row r="70" spans="1:7" s="13" customFormat="1" ht="15" x14ac:dyDescent="0.25">
      <c r="A70" s="8" t="s">
        <v>105</v>
      </c>
      <c r="B70" s="23" t="s">
        <v>134</v>
      </c>
      <c r="C70" s="10" t="s">
        <v>49</v>
      </c>
      <c r="D70" s="24">
        <f>D64/D65</f>
        <v>8.7499998917308215</v>
      </c>
      <c r="E70" s="24">
        <f>E64/E65</f>
        <v>8.75</v>
      </c>
      <c r="F70" s="18">
        <f t="shared" si="1"/>
        <v>1.2373620572603272E-8</v>
      </c>
      <c r="G70" s="57"/>
    </row>
    <row r="71" spans="1:7" s="19" customFormat="1" ht="15" x14ac:dyDescent="0.25">
      <c r="A71" s="14"/>
      <c r="B71" s="15" t="s">
        <v>106</v>
      </c>
      <c r="C71" s="58"/>
      <c r="D71" s="59"/>
      <c r="E71" s="59"/>
      <c r="F71" s="59"/>
      <c r="G71" s="60"/>
    </row>
    <row r="72" spans="1:7" s="19" customFormat="1" ht="15" customHeight="1" x14ac:dyDescent="0.25">
      <c r="A72" s="14">
        <v>17</v>
      </c>
      <c r="B72" s="15" t="s">
        <v>132</v>
      </c>
      <c r="C72" s="16" t="s">
        <v>26</v>
      </c>
      <c r="D72" s="17">
        <v>3280</v>
      </c>
      <c r="E72" s="17">
        <v>2993</v>
      </c>
      <c r="F72" s="18">
        <f t="shared" ref="F72:F77" si="2">E72/D72-1</f>
        <v>-8.7500000000000022E-2</v>
      </c>
      <c r="G72" s="55" t="s">
        <v>110</v>
      </c>
    </row>
    <row r="73" spans="1:7" s="19" customFormat="1" ht="15" x14ac:dyDescent="0.25">
      <c r="A73" s="38" t="s">
        <v>123</v>
      </c>
      <c r="B73" s="15" t="s">
        <v>128</v>
      </c>
      <c r="C73" s="16" t="s">
        <v>26</v>
      </c>
      <c r="D73" s="17">
        <v>3163</v>
      </c>
      <c r="E73" s="17">
        <v>2879</v>
      </c>
      <c r="F73" s="18">
        <f t="shared" si="2"/>
        <v>-8.9788175782484991E-2</v>
      </c>
      <c r="G73" s="56"/>
    </row>
    <row r="74" spans="1:7" s="19" customFormat="1" ht="15" x14ac:dyDescent="0.25">
      <c r="A74" s="38" t="s">
        <v>124</v>
      </c>
      <c r="B74" s="15" t="s">
        <v>129</v>
      </c>
      <c r="C74" s="16" t="s">
        <v>26</v>
      </c>
      <c r="D74" s="17">
        <v>117</v>
      </c>
      <c r="E74" s="17">
        <v>95</v>
      </c>
      <c r="F74" s="18">
        <f t="shared" si="2"/>
        <v>-0.18803418803418803</v>
      </c>
      <c r="G74" s="56"/>
    </row>
    <row r="75" spans="1:7" s="19" customFormat="1" ht="15" x14ac:dyDescent="0.25">
      <c r="A75" s="14">
        <v>18</v>
      </c>
      <c r="B75" s="15" t="s">
        <v>133</v>
      </c>
      <c r="C75" s="16" t="s">
        <v>127</v>
      </c>
      <c r="D75" s="17">
        <v>238863.86437027226</v>
      </c>
      <c r="E75" s="17">
        <v>224921.10875196147</v>
      </c>
      <c r="F75" s="18">
        <f t="shared" si="2"/>
        <v>-5.837113811697181E-2</v>
      </c>
      <c r="G75" s="56"/>
    </row>
    <row r="76" spans="1:7" s="19" customFormat="1" ht="15" x14ac:dyDescent="0.25">
      <c r="A76" s="38" t="s">
        <v>125</v>
      </c>
      <c r="B76" s="15" t="s">
        <v>130</v>
      </c>
      <c r="C76" s="16" t="s">
        <v>127</v>
      </c>
      <c r="D76" s="51">
        <v>235034.74887509251</v>
      </c>
      <c r="E76" s="51">
        <v>222704.01689359735</v>
      </c>
      <c r="F76" s="18">
        <f t="shared" si="2"/>
        <v>-5.2463442280393346E-2</v>
      </c>
      <c r="G76" s="56"/>
    </row>
    <row r="77" spans="1:7" s="27" customFormat="1" ht="15" x14ac:dyDescent="0.25">
      <c r="A77" s="38" t="s">
        <v>126</v>
      </c>
      <c r="B77" s="15" t="s">
        <v>131</v>
      </c>
      <c r="C77" s="16" t="s">
        <v>127</v>
      </c>
      <c r="D77" s="52">
        <v>342371.69470126787</v>
      </c>
      <c r="E77" s="51">
        <v>292110.66096491227</v>
      </c>
      <c r="F77" s="18">
        <f t="shared" si="2"/>
        <v>-0.14680253804336907</v>
      </c>
      <c r="G77" s="57"/>
    </row>
    <row r="79" spans="1:7" s="1" customFormat="1" x14ac:dyDescent="0.25">
      <c r="A79" s="26"/>
      <c r="B79" s="27"/>
      <c r="D79" s="28"/>
      <c r="E79" s="46"/>
      <c r="G79" s="41"/>
    </row>
    <row r="80" spans="1:7" s="1" customFormat="1" x14ac:dyDescent="0.25">
      <c r="A80" s="26"/>
      <c r="B80" s="27"/>
      <c r="D80" s="54"/>
      <c r="E80" s="46"/>
      <c r="G80" s="41"/>
    </row>
    <row r="81" spans="1:7" s="1" customFormat="1" x14ac:dyDescent="0.25">
      <c r="A81" s="3"/>
      <c r="B81" s="27"/>
      <c r="D81" s="28"/>
      <c r="E81" s="46"/>
      <c r="G81" s="41"/>
    </row>
    <row r="82" spans="1:7" s="1" customFormat="1" x14ac:dyDescent="0.25">
      <c r="A82" s="3"/>
      <c r="B82" s="27"/>
      <c r="D82" s="28"/>
      <c r="E82" s="46"/>
      <c r="G82" s="41"/>
    </row>
    <row r="83" spans="1:7" s="1" customFormat="1" x14ac:dyDescent="0.25">
      <c r="A83" s="3"/>
      <c r="B83" s="27"/>
      <c r="D83" s="28"/>
      <c r="E83" s="46"/>
      <c r="G83" s="41"/>
    </row>
    <row r="84" spans="1:7" s="1" customFormat="1" ht="15" x14ac:dyDescent="0.25">
      <c r="B84" s="27"/>
      <c r="D84" s="28"/>
      <c r="E84" s="46"/>
      <c r="G84" s="41"/>
    </row>
    <row r="85" spans="1:7" s="1" customFormat="1" x14ac:dyDescent="0.25">
      <c r="A85" s="29"/>
      <c r="B85" s="27"/>
      <c r="D85" s="28"/>
      <c r="E85" s="46"/>
      <c r="G85" s="41"/>
    </row>
    <row r="86" spans="1:7" s="1" customFormat="1" ht="15" x14ac:dyDescent="0.25">
      <c r="A86" s="30"/>
      <c r="B86" s="2"/>
      <c r="D86" s="31"/>
      <c r="E86" s="47"/>
      <c r="G86" s="41"/>
    </row>
    <row r="87" spans="1:7" s="1" customFormat="1" ht="15" x14ac:dyDescent="0.25">
      <c r="A87" s="30"/>
      <c r="B87" s="28"/>
      <c r="D87" s="31"/>
      <c r="E87" s="47"/>
      <c r="G87" s="41"/>
    </row>
    <row r="88" spans="1:7" s="1" customFormat="1" ht="15" x14ac:dyDescent="0.25">
      <c r="B88" s="27"/>
      <c r="D88" s="28"/>
      <c r="E88" s="46"/>
      <c r="G88" s="41"/>
    </row>
    <row r="89" spans="1:7" s="1" customFormat="1" ht="15" x14ac:dyDescent="0.25">
      <c r="B89" s="27"/>
      <c r="D89" s="28"/>
      <c r="E89" s="46"/>
      <c r="G89" s="41"/>
    </row>
    <row r="90" spans="1:7" s="1" customFormat="1" ht="15" x14ac:dyDescent="0.25">
      <c r="B90" s="27"/>
      <c r="D90" s="28"/>
      <c r="E90" s="46"/>
      <c r="G90" s="41"/>
    </row>
    <row r="91" spans="1:7" s="32" customFormat="1" x14ac:dyDescent="0.25">
      <c r="A91" s="3"/>
      <c r="B91" s="25"/>
      <c r="D91" s="33"/>
      <c r="E91" s="48"/>
      <c r="G91" s="42"/>
    </row>
    <row r="92" spans="1:7" s="32" customFormat="1" x14ac:dyDescent="0.25">
      <c r="A92" s="3"/>
      <c r="B92" s="25"/>
      <c r="D92" s="33"/>
      <c r="E92" s="48"/>
      <c r="G92" s="42"/>
    </row>
    <row r="93" spans="1:7" s="32" customFormat="1" x14ac:dyDescent="0.25">
      <c r="A93" s="3"/>
      <c r="B93" s="25"/>
      <c r="D93" s="33"/>
      <c r="E93" s="48"/>
      <c r="G93" s="42"/>
    </row>
    <row r="94" spans="1:7" s="32" customFormat="1" x14ac:dyDescent="0.25">
      <c r="A94" s="3"/>
      <c r="B94" s="25"/>
      <c r="D94" s="33"/>
      <c r="E94" s="48"/>
      <c r="G94" s="42"/>
    </row>
    <row r="95" spans="1:7" s="32" customFormat="1" x14ac:dyDescent="0.25">
      <c r="A95" s="3"/>
      <c r="B95" s="25"/>
      <c r="D95" s="33"/>
      <c r="E95" s="48"/>
      <c r="G95" s="42"/>
    </row>
    <row r="96" spans="1:7" s="32" customFormat="1" x14ac:dyDescent="0.25">
      <c r="A96" s="3"/>
      <c r="B96" s="25"/>
      <c r="D96" s="33"/>
      <c r="E96" s="48"/>
      <c r="G96" s="42"/>
    </row>
    <row r="97" spans="1:7" s="32" customFormat="1" x14ac:dyDescent="0.25">
      <c r="A97" s="3"/>
      <c r="B97" s="25"/>
      <c r="D97" s="33"/>
      <c r="E97" s="48"/>
      <c r="G97" s="42"/>
    </row>
    <row r="98" spans="1:7" s="32" customFormat="1" x14ac:dyDescent="0.25">
      <c r="A98" s="3"/>
      <c r="B98" s="25"/>
      <c r="D98" s="33"/>
      <c r="E98" s="48"/>
      <c r="G98" s="42"/>
    </row>
    <row r="99" spans="1:7" s="32" customFormat="1" x14ac:dyDescent="0.25">
      <c r="A99" s="3"/>
      <c r="B99" s="25"/>
      <c r="D99" s="33"/>
      <c r="E99" s="48"/>
      <c r="G99" s="42"/>
    </row>
    <row r="100" spans="1:7" s="32" customFormat="1" x14ac:dyDescent="0.25">
      <c r="D100" s="34"/>
      <c r="E100" s="42"/>
      <c r="G100" s="42"/>
    </row>
    <row r="101" spans="1:7" s="32" customFormat="1" x14ac:dyDescent="0.25">
      <c r="A101" s="3"/>
      <c r="B101" s="35"/>
      <c r="C101" s="35"/>
      <c r="D101" s="35"/>
      <c r="E101" s="49"/>
      <c r="G101" s="42"/>
    </row>
  </sheetData>
  <mergeCells count="10">
    <mergeCell ref="G72:G77"/>
    <mergeCell ref="C71:G71"/>
    <mergeCell ref="A4:G4"/>
    <mergeCell ref="A5:G5"/>
    <mergeCell ref="B68:B69"/>
    <mergeCell ref="G7:G11"/>
    <mergeCell ref="G13:G37"/>
    <mergeCell ref="G64:G70"/>
    <mergeCell ref="G38:G42"/>
    <mergeCell ref="G44:G59"/>
  </mergeCells>
  <pageMargins left="0.2" right="0.2" top="0.56000000000000005" bottom="0.18" header="0.57999999999999996" footer="0.17"/>
  <pageSetup paperSize="9" scale="81" fitToHeight="0" orientation="landscape" horizontalDpi="4294967295" verticalDpi="4294967295" r:id="rId1"/>
  <rowBreaks count="4" manualBreakCount="4">
    <brk id="16" max="7" man="1"/>
    <brk id="56" max="7" man="1"/>
    <brk id="66" max="7" man="1"/>
    <brk id="88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ТС 6 мес.2023г.</vt:lpstr>
      <vt:lpstr>'ТС 6 мес.2023г.'!Область_печати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Коканчинова Аяна Уальхановна</cp:lastModifiedBy>
  <dcterms:created xsi:type="dcterms:W3CDTF">2020-05-19T03:53:18Z</dcterms:created>
  <dcterms:modified xsi:type="dcterms:W3CDTF">2023-07-18T09:16:56Z</dcterms:modified>
</cp:coreProperties>
</file>