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erverdata2\пользователи\ГБА\Тарифная группа\Отчетность в ДКРЕМ\Публичные слушания\за 2021 г\1 полугодие 2021г\"/>
    </mc:Choice>
  </mc:AlternateContent>
  <bookViews>
    <workbookView xWindow="0" yWindow="0" windowWidth="28800" windowHeight="12345"/>
  </bookViews>
  <sheets>
    <sheet name="ТС 6 мес.2021г.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'ТС 6 мес.2021г.'!$A$1:$G$101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3" i="1" l="1"/>
  <c r="F59" i="1"/>
  <c r="F73" i="1" l="1"/>
  <c r="F72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9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60" i="1"/>
  <c r="F63" i="1"/>
  <c r="F64" i="1"/>
  <c r="F65" i="1"/>
  <c r="F66" i="1"/>
  <c r="F67" i="1"/>
  <c r="F68" i="1"/>
  <c r="F69" i="1"/>
  <c r="F70" i="1"/>
  <c r="F8" i="1"/>
  <c r="F7" i="1"/>
  <c r="D48" i="1" l="1"/>
  <c r="D20" i="1"/>
  <c r="E70" i="1"/>
  <c r="D67" i="1"/>
  <c r="E67" i="1"/>
  <c r="D62" i="1"/>
  <c r="D61" i="1"/>
  <c r="D38" i="1"/>
  <c r="E48" i="1" l="1"/>
  <c r="E38" i="1"/>
  <c r="D40" i="1"/>
  <c r="D25" i="1"/>
  <c r="D18" i="1"/>
  <c r="D13" i="1"/>
  <c r="D8" i="1"/>
  <c r="E25" i="1"/>
  <c r="E61" i="1" l="1"/>
  <c r="F38" i="1"/>
  <c r="E20" i="1"/>
  <c r="E18" i="1"/>
  <c r="E13" i="1"/>
  <c r="E8" i="1"/>
  <c r="E62" i="1" l="1"/>
  <c r="F62" i="1" s="1"/>
  <c r="F61" i="1"/>
  <c r="E40" i="1"/>
  <c r="F40" i="1" s="1"/>
</calcChain>
</file>

<file path=xl/sharedStrings.xml><?xml version="1.0" encoding="utf-8"?>
<sst xmlns="http://schemas.openxmlformats.org/spreadsheetml/2006/main" count="208" uniqueCount="130">
  <si>
    <t>Приложение 1</t>
  </si>
  <si>
    <t>к Правилам формирования тарифов</t>
  </si>
  <si>
    <t>форма 5</t>
  </si>
  <si>
    <t>АО "Восточно-Казахстанская региональная энергетическая компания"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</si>
  <si>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</si>
  <si>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</si>
  <si>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</si>
  <si>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</si>
  <si>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</si>
  <si>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</si>
  <si>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</si>
  <si>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</si>
  <si>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</si>
  <si>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</si>
  <si>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</si>
  <si>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</si>
  <si>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</si>
  <si>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</si>
  <si>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</si>
  <si>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</si>
  <si>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</si>
  <si>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</si>
  <si>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</si>
  <si>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</si>
  <si>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</si>
  <si>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</si>
  <si>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</si>
  <si>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</si>
  <si>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</si>
  <si>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</si>
  <si>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 xml:space="preserve">обязательные профессиональные пенсионные взносы 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</si>
  <si>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</si>
  <si>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</si>
  <si>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</si>
  <si>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</si>
  <si>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</si>
  <si>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</si>
  <si>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</si>
  <si>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</si>
  <si>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</si>
  <si>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</si>
  <si>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</si>
  <si>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</si>
  <si>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</si>
  <si>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</si>
  <si>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</si>
  <si>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</si>
  <si>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</si>
  <si>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</si>
  <si>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</si>
  <si>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</si>
  <si>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</si>
  <si>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</si>
  <si>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</si>
  <si>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</si>
  <si>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</si>
  <si>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</si>
  <si>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</si>
  <si>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</si>
  <si>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</si>
  <si>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</si>
  <si>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</si>
  <si>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</si>
  <si>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</si>
  <si>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</si>
  <si>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</si>
  <si>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</si>
  <si>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</si>
  <si>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</si>
  <si>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</si>
  <si>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</si>
  <si>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</si>
  <si>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</si>
  <si>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</si>
  <si>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</si>
  <si>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</si>
  <si>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</si>
  <si>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</si>
  <si>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</si>
  <si>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</si>
  <si>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</si>
  <si>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</si>
  <si>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</si>
  <si>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</si>
  <si>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</si>
  <si>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</si>
  <si>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</si>
  <si>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</si>
  <si>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</si>
  <si>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</si>
  <si>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</si>
  <si>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</si>
  <si>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</si>
  <si>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</si>
  <si>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14.11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</si>
  <si>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</si>
  <si>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</si>
  <si>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</si>
  <si>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</si>
  <si>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</si>
  <si>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</si>
  <si>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Всего доходов*</t>
  </si>
  <si>
    <t>VI</t>
  </si>
  <si>
    <t>Объем оказываемых услуг (товаров, работ)</t>
  </si>
  <si>
    <t>тыс. кВтч.</t>
  </si>
  <si>
    <t>переданный безвозмездно</t>
  </si>
  <si>
    <t>Итого объем передачи ЭЭ</t>
  </si>
  <si>
    <t>Нормативные технические потери</t>
  </si>
  <si>
    <t>%</t>
  </si>
  <si>
    <t>VII</t>
  </si>
  <si>
    <t>Тариф (без НДС)*</t>
  </si>
  <si>
    <t>Справочно:</t>
  </si>
  <si>
    <t>Среднесписочная численность персонала</t>
  </si>
  <si>
    <t>Среднемесячная заработная плата персонала</t>
  </si>
  <si>
    <t>15</t>
  </si>
  <si>
    <t>Расходы на выплату вознаграждений</t>
  </si>
  <si>
    <t>16</t>
  </si>
  <si>
    <t>Показатели статей тарифной сметы утверждены уполномоченным органом в расчете на год</t>
  </si>
  <si>
    <t>Обязательства по уплате КПН в соответствии с Кодексом РК «О налогах и других обязательных платежах в бюджет».</t>
  </si>
  <si>
    <t>Отчет об исполнении тарифной сметы на услуги по передаче электроэнергии за 1 полугодие 2021 года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</si>
  <si>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</si>
  <si>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</si>
  <si>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</si>
  <si>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</si>
  <si>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</si>
  <si>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>В связи с действием балансирующего рынка в имитационном режиме.</t>
  </si>
  <si>
    <t xml:space="preserve">Материалы на эксплуатацию, ремонт, ОТ и ТБ   </t>
  </si>
  <si>
    <t>Предусмотрена на реализацию инвестиционной программы</t>
  </si>
  <si>
    <t>Инвест. программа утверждена уполномоченным органом в расчете на год. Прогнозируется исполнение по итогам 2021 г.</t>
  </si>
  <si>
    <t>Показатели статей тарифной сметы утверждены уполномоченным органом в расчете на год.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</si>
</sst>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0.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0" fontId="10" fillId="0" borderId="0"/>
  </cellStyleXfs>
  <cellXfs count="60">
    <xf numFmtId="0" fontId="0" fillId="0" borderId="0" xfId="0"/>
    <xf numFmtId="0" fontId="4" fillId="0" borderId="0" xfId="0" applyFont="1" applyFill="1"/>
    <xf numFmtId="0" fontId="4" fillId="0" borderId="0" xfId="0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9" fontId="7" fillId="2" borderId="1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0" borderId="3" xfId="0" applyFont="1" applyBorder="1" applyAlignment="1">
      <alignment vertical="center" wrapText="1"/>
    </xf>
    <xf numFmtId="0" fontId="7" fillId="0" borderId="1" xfId="0" applyFont="1" applyFill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6" fillId="0" borderId="0" xfId="2" applyFont="1" applyFill="1"/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Fill="1"/>
    <xf numFmtId="0" fontId="4" fillId="0" borderId="0" xfId="0" applyFont="1" applyFill="1" applyAlignment="1">
      <alignment horizontal="left" vertical="center"/>
    </xf>
    <xf numFmtId="0" fontId="6" fillId="0" borderId="0" xfId="0" applyFont="1" applyFill="1"/>
    <xf numFmtId="0" fontId="6" fillId="0" borderId="0" xfId="0" applyFont="1" applyFill="1" applyAlignment="1">
      <alignment horizontal="center" vertical="center"/>
    </xf>
    <xf numFmtId="3" fontId="5" fillId="0" borderId="0" xfId="0" applyNumberFormat="1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3" fontId="9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wrapText="1"/>
    </xf>
    <xf numFmtId="164" fontId="12" fillId="2" borderId="1" xfId="1" applyNumberFormat="1" applyFont="1" applyFill="1" applyBorder="1" applyAlignment="1">
      <alignment horizontal="left" vertical="center" wrapText="1"/>
    </xf>
    <xf numFmtId="164" fontId="12" fillId="2" borderId="2" xfId="1" applyNumberFormat="1" applyFont="1" applyFill="1" applyBorder="1" applyAlignment="1">
      <alignment horizontal="left" vertical="center" wrapText="1"/>
    </xf>
    <xf numFmtId="164" fontId="12" fillId="2" borderId="3" xfId="1" applyNumberFormat="1" applyFont="1" applyFill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left" vertical="center" wrapText="1"/>
    </xf>
    <xf numFmtId="164" fontId="12" fillId="2" borderId="7" xfId="1" applyNumberFormat="1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</cellXfs>
  <cellStyles count="8">
    <cellStyle name="Обычный" xfId="0" builtinId="0"/>
    <cellStyle name="Обычный 2" xfId="3"/>
    <cellStyle name="Обычный 2 2" xfId="5"/>
    <cellStyle name="Обычный 2 2 2" xfId="7"/>
    <cellStyle name="Обычный 29" xfId="2"/>
    <cellStyle name="Процентный" xfId="1" builtinId="5"/>
    <cellStyle name="Процентный 2" xfId="4"/>
    <cellStyle name="Финансов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291" Type="http://schemas.openxmlformats.org/officeDocument/2006/relationships/theme" Target="theme/theme1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styles" Target="styles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sharedStrings" Target="sharedStrings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calcChain" Target="calcChain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9">
          <cell r="D19" t="str">
            <v>??????? 2000 ????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/>
      <sheetData sheetId="80">
        <row r="19">
          <cell r="B19" t="str">
            <v>сжатый воздух</v>
          </cell>
        </row>
      </sheetData>
      <sheetData sheetId="81"/>
      <sheetData sheetId="82">
        <row r="19">
          <cell r="B19" t="str">
            <v>сжатый воздух</v>
          </cell>
        </row>
      </sheetData>
      <sheetData sheetId="83"/>
      <sheetData sheetId="84">
        <row r="19">
          <cell r="B19" t="str">
            <v>сжатый воздух</v>
          </cell>
        </row>
      </sheetData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D19" t="str">
            <v>??????? 2000 ????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D19" t="str">
            <v>??????? 2000 ????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9">
          <cell r="D19" t="str">
            <v>??????? 2000 ????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D19" t="str">
            <v>февраль 2000 года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D19" t="str">
            <v>??????? 2000 ????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D19" t="str">
            <v>??????? 2000 ????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/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D19" t="str">
            <v>??????? 2000 ????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D19" t="str">
            <v>??????? 2000 ????</v>
          </cell>
        </row>
      </sheetData>
      <sheetData sheetId="1460">
        <row r="19">
          <cell r="D19" t="str">
            <v>??????? 2000 ????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9">
          <cell r="B19" t="str">
            <v>сжатый воздух</v>
          </cell>
        </row>
      </sheetData>
      <sheetData sheetId="1491">
        <row r="19">
          <cell r="D19" t="str">
            <v>февраль 2000 года</v>
          </cell>
        </row>
      </sheetData>
      <sheetData sheetId="1492">
        <row r="19">
          <cell r="D19" t="str">
            <v>февраль 2000 года</v>
          </cell>
        </row>
      </sheetData>
      <sheetData sheetId="1493">
        <row r="19">
          <cell r="B19" t="str">
            <v>сжатый воздух</v>
          </cell>
        </row>
      </sheetData>
      <sheetData sheetId="1494">
        <row r="19">
          <cell r="D19" t="str">
            <v>февраль 2000 года</v>
          </cell>
        </row>
      </sheetData>
      <sheetData sheetId="1495">
        <row r="19">
          <cell r="D19" t="str">
            <v>??????? 2000 ????</v>
          </cell>
        </row>
      </sheetData>
      <sheetData sheetId="1496">
        <row r="19">
          <cell r="D19" t="str">
            <v>февраль 2000 года</v>
          </cell>
        </row>
      </sheetData>
      <sheetData sheetId="1497">
        <row r="19">
          <cell r="D19" t="str">
            <v>февраль 2000 года</v>
          </cell>
        </row>
      </sheetData>
      <sheetData sheetId="1498">
        <row r="19">
          <cell r="D19" t="str">
            <v>февраль 2000 года</v>
          </cell>
        </row>
      </sheetData>
      <sheetData sheetId="1499">
        <row r="19">
          <cell r="B19" t="str">
            <v>сжатый воздух</v>
          </cell>
        </row>
      </sheetData>
      <sheetData sheetId="1500">
        <row r="19">
          <cell r="D19" t="str">
            <v>??????? 2000 ????</v>
          </cell>
        </row>
      </sheetData>
      <sheetData sheetId="1501">
        <row r="19">
          <cell r="D19" t="str">
            <v>??????? 2000 ????</v>
          </cell>
        </row>
      </sheetData>
      <sheetData sheetId="1502">
        <row r="19">
          <cell r="B19" t="str">
            <v>сжатый воздух</v>
          </cell>
        </row>
      </sheetData>
      <sheetData sheetId="1503">
        <row r="19">
          <cell r="D19" t="str">
            <v>??????? 2000 ????</v>
          </cell>
        </row>
      </sheetData>
      <sheetData sheetId="1504">
        <row r="19">
          <cell r="D19" t="str">
            <v>??????? 2000 ????</v>
          </cell>
        </row>
      </sheetData>
      <sheetData sheetId="1505">
        <row r="19">
          <cell r="B19" t="str">
            <v>сжатый воздух</v>
          </cell>
        </row>
      </sheetData>
      <sheetData sheetId="1506">
        <row r="19">
          <cell r="D19" t="str">
            <v>??????? 2000 ????</v>
          </cell>
        </row>
      </sheetData>
      <sheetData sheetId="1507">
        <row r="19">
          <cell r="D19" t="str">
            <v>??????? 2000 ????</v>
          </cell>
        </row>
      </sheetData>
      <sheetData sheetId="1508">
        <row r="19">
          <cell r="D19" t="str">
            <v>??????? 2000 ????</v>
          </cell>
        </row>
      </sheetData>
      <sheetData sheetId="1509">
        <row r="19">
          <cell r="D19" t="str">
            <v>??????? 2000 ????</v>
          </cell>
        </row>
      </sheetData>
      <sheetData sheetId="1510">
        <row r="19">
          <cell r="D19" t="str">
            <v>??????? 2000 ????</v>
          </cell>
        </row>
      </sheetData>
      <sheetData sheetId="1511">
        <row r="19">
          <cell r="B19" t="str">
            <v>сжатый воздух</v>
          </cell>
        </row>
      </sheetData>
      <sheetData sheetId="1512">
        <row r="19">
          <cell r="D19" t="str">
            <v>??????? 2000 ????</v>
          </cell>
        </row>
      </sheetData>
      <sheetData sheetId="1513">
        <row r="19">
          <cell r="D19" t="str">
            <v>??????? 2000 ????</v>
          </cell>
        </row>
      </sheetData>
      <sheetData sheetId="1514">
        <row r="19">
          <cell r="B19" t="str">
            <v>сжатый воздух</v>
          </cell>
        </row>
      </sheetData>
      <sheetData sheetId="1515">
        <row r="19">
          <cell r="D19" t="str">
            <v>??????? 2000 ????</v>
          </cell>
        </row>
      </sheetData>
      <sheetData sheetId="1516">
        <row r="19">
          <cell r="D19" t="str">
            <v>??????? 2000 ????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D19" t="str">
            <v>??????? 2000 ????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D19" t="str">
            <v>??????? 2000 ????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/>
      <sheetData sheetId="1775"/>
      <sheetData sheetId="1776"/>
      <sheetData sheetId="1777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9">
          <cell r="D19" t="str">
            <v>??????? 2000 ????</v>
          </cell>
        </row>
      </sheetData>
      <sheetData sheetId="2121" refreshError="1"/>
      <sheetData sheetId="2122" refreshError="1"/>
      <sheetData sheetId="2123">
        <row r="19">
          <cell r="D19" t="str">
            <v>??????? 2000 ????</v>
          </cell>
        </row>
      </sheetData>
      <sheetData sheetId="2124">
        <row r="19">
          <cell r="D19" t="str">
            <v>??????? 2000 ????</v>
          </cell>
        </row>
      </sheetData>
      <sheetData sheetId="2125">
        <row r="19">
          <cell r="D19" t="str">
            <v>??????? 2000 ????</v>
          </cell>
        </row>
      </sheetData>
      <sheetData sheetId="2126"/>
      <sheetData sheetId="2127">
        <row r="19">
          <cell r="D19" t="str">
            <v>??????? 2000 ????</v>
          </cell>
        </row>
      </sheetData>
      <sheetData sheetId="2128"/>
      <sheetData sheetId="2129">
        <row r="19">
          <cell r="D19" t="str">
            <v>??????? 2000 ????</v>
          </cell>
        </row>
      </sheetData>
      <sheetData sheetId="2130"/>
      <sheetData sheetId="2131">
        <row r="19">
          <cell r="B19" t="str">
            <v>сжатый воздух</v>
          </cell>
        </row>
      </sheetData>
      <sheetData sheetId="2132">
        <row r="19">
          <cell r="D19" t="str">
            <v>??????? 2000 ????</v>
          </cell>
        </row>
      </sheetData>
      <sheetData sheetId="2133">
        <row r="19">
          <cell r="D19" t="str">
            <v>??????? 2000 ????</v>
          </cell>
        </row>
      </sheetData>
      <sheetData sheetId="2134">
        <row r="19">
          <cell r="D19" t="str">
            <v>??????? 2000 ????</v>
          </cell>
        </row>
      </sheetData>
      <sheetData sheetId="2135">
        <row r="19">
          <cell r="D19" t="str">
            <v>??????? 2000 ????</v>
          </cell>
        </row>
      </sheetData>
      <sheetData sheetId="2136">
        <row r="19">
          <cell r="D19" t="str">
            <v>??????? 2000 ????</v>
          </cell>
        </row>
      </sheetData>
      <sheetData sheetId="2137">
        <row r="19">
          <cell r="D19" t="str">
            <v>??????? 2000 ????</v>
          </cell>
        </row>
      </sheetData>
      <sheetData sheetId="2138"/>
      <sheetData sheetId="2139">
        <row r="19">
          <cell r="D19" t="str">
            <v>??????? 2000 ????</v>
          </cell>
        </row>
      </sheetData>
      <sheetData sheetId="2140"/>
      <sheetData sheetId="2141">
        <row r="19">
          <cell r="D19" t="str">
            <v>??????? 2000 ????</v>
          </cell>
        </row>
      </sheetData>
      <sheetData sheetId="2142"/>
      <sheetData sheetId="2143">
        <row r="19">
          <cell r="B19" t="str">
            <v>сжатый воздух</v>
          </cell>
        </row>
      </sheetData>
      <sheetData sheetId="2144">
        <row r="19">
          <cell r="D19" t="str">
            <v>??????? 2000 ????</v>
          </cell>
        </row>
      </sheetData>
      <sheetData sheetId="2145">
        <row r="19">
          <cell r="D19" t="str">
            <v>??????? 2000 ????</v>
          </cell>
        </row>
      </sheetData>
      <sheetData sheetId="2146">
        <row r="19">
          <cell r="D19" t="str">
            <v>??????? 2000 ????</v>
          </cell>
        </row>
      </sheetData>
      <sheetData sheetId="2147">
        <row r="19">
          <cell r="D19" t="str">
            <v>??????? 2000 ????</v>
          </cell>
        </row>
      </sheetData>
      <sheetData sheetId="2148">
        <row r="19">
          <cell r="D19" t="str">
            <v>??????? 2000 ????</v>
          </cell>
        </row>
      </sheetData>
      <sheetData sheetId="2149">
        <row r="19">
          <cell r="D19" t="str">
            <v>??????? 2000 ????</v>
          </cell>
        </row>
      </sheetData>
      <sheetData sheetId="2150"/>
      <sheetData sheetId="2151">
        <row r="19">
          <cell r="D19" t="str">
            <v>??????? 2000 ????</v>
          </cell>
        </row>
      </sheetData>
      <sheetData sheetId="2152"/>
      <sheetData sheetId="2153">
        <row r="19">
          <cell r="D19" t="str">
            <v>??????? 2000 ????</v>
          </cell>
        </row>
      </sheetData>
      <sheetData sheetId="2154"/>
      <sheetData sheetId="2155">
        <row r="19">
          <cell r="B19" t="str">
            <v>сжатый воздух</v>
          </cell>
        </row>
      </sheetData>
      <sheetData sheetId="2156">
        <row r="19">
          <cell r="D19" t="str">
            <v>??????? 2000 ????</v>
          </cell>
        </row>
      </sheetData>
      <sheetData sheetId="2157">
        <row r="19">
          <cell r="D19" t="str">
            <v>??????? 2000 ????</v>
          </cell>
        </row>
      </sheetData>
      <sheetData sheetId="2158">
        <row r="19">
          <cell r="D19" t="str">
            <v>??????? 2000 ????</v>
          </cell>
        </row>
      </sheetData>
      <sheetData sheetId="2159">
        <row r="19">
          <cell r="D19" t="str">
            <v>??????? 2000 ????</v>
          </cell>
        </row>
      </sheetData>
      <sheetData sheetId="2160">
        <row r="19">
          <cell r="D19" t="str">
            <v>??????? 2000 ????</v>
          </cell>
        </row>
      </sheetData>
      <sheetData sheetId="2161">
        <row r="19">
          <cell r="D19" t="str">
            <v>??????? 2000 ????</v>
          </cell>
        </row>
      </sheetData>
      <sheetData sheetId="2162"/>
      <sheetData sheetId="2163">
        <row r="19">
          <cell r="D19" t="str">
            <v>??????? 2000 ????</v>
          </cell>
        </row>
      </sheetData>
      <sheetData sheetId="2164"/>
      <sheetData sheetId="2165">
        <row r="19">
          <cell r="D19" t="str">
            <v>??????? 2000 ????</v>
          </cell>
        </row>
      </sheetData>
      <sheetData sheetId="2166"/>
      <sheetData sheetId="2167">
        <row r="19">
          <cell r="B19" t="str">
            <v>сжатый воздух</v>
          </cell>
        </row>
      </sheetData>
      <sheetData sheetId="2168">
        <row r="19">
          <cell r="D19" t="str">
            <v>??????? 2000 ????</v>
          </cell>
        </row>
      </sheetData>
      <sheetData sheetId="2169">
        <row r="19">
          <cell r="D19" t="str">
            <v>??????? 2000 ????</v>
          </cell>
        </row>
      </sheetData>
      <sheetData sheetId="2170">
        <row r="19">
          <cell r="D19" t="str">
            <v>??????? 2000 ????</v>
          </cell>
        </row>
      </sheetData>
      <sheetData sheetId="2171">
        <row r="19">
          <cell r="D19" t="str">
            <v>??????? 2000 ????</v>
          </cell>
        </row>
      </sheetData>
      <sheetData sheetId="2172">
        <row r="19">
          <cell r="D19" t="str">
            <v>??????? 2000 ????</v>
          </cell>
        </row>
      </sheetData>
      <sheetData sheetId="2173">
        <row r="19">
          <cell r="D19" t="str">
            <v>??????? 2000 ????</v>
          </cell>
        </row>
      </sheetData>
      <sheetData sheetId="2174"/>
      <sheetData sheetId="2175">
        <row r="19">
          <cell r="D19" t="str">
            <v>??????? 2000 ????</v>
          </cell>
        </row>
      </sheetData>
      <sheetData sheetId="2176"/>
      <sheetData sheetId="2177">
        <row r="19">
          <cell r="D19" t="str">
            <v>??????? 2000 ????</v>
          </cell>
        </row>
      </sheetData>
      <sheetData sheetId="2178"/>
      <sheetData sheetId="2179">
        <row r="19">
          <cell r="B19" t="str">
            <v>сжатый воздух</v>
          </cell>
        </row>
      </sheetData>
      <sheetData sheetId="2180">
        <row r="19">
          <cell r="D19" t="str">
            <v>??????? 2000 ????</v>
          </cell>
        </row>
      </sheetData>
      <sheetData sheetId="2181">
        <row r="19">
          <cell r="D19" t="str">
            <v>??????? 2000 ????</v>
          </cell>
        </row>
      </sheetData>
      <sheetData sheetId="2182">
        <row r="19">
          <cell r="D19" t="str">
            <v>??????? 2000 ????</v>
          </cell>
        </row>
      </sheetData>
      <sheetData sheetId="2183">
        <row r="19">
          <cell r="D19" t="str">
            <v>??????? 2000 ????</v>
          </cell>
        </row>
      </sheetData>
      <sheetData sheetId="2184">
        <row r="19">
          <cell r="D19" t="str">
            <v>??????? 2000 ????</v>
          </cell>
        </row>
      </sheetData>
      <sheetData sheetId="2185">
        <row r="19">
          <cell r="D19" t="str">
            <v>??????? 2000 ????</v>
          </cell>
        </row>
      </sheetData>
      <sheetData sheetId="2186"/>
      <sheetData sheetId="2187"/>
      <sheetData sheetId="2188"/>
      <sheetData sheetId="2189">
        <row r="19">
          <cell r="D19" t="str">
            <v>??????? 2000 ????</v>
          </cell>
        </row>
      </sheetData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/>
      <sheetData sheetId="2267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 t="str">
            <v/>
          </cell>
        </row>
      </sheetData>
      <sheetData sheetId="2" refreshError="1">
        <row r="22">
          <cell r="C22" t="str">
            <v/>
          </cell>
        </row>
        <row r="56">
          <cell r="C56" t="str">
            <v/>
          </cell>
        </row>
        <row r="61">
          <cell r="C61" t="str">
            <v/>
          </cell>
        </row>
        <row r="75">
          <cell r="C75" t="str">
            <v/>
          </cell>
        </row>
        <row r="76">
          <cell r="C76" t="str">
            <v/>
          </cell>
        </row>
        <row r="77">
          <cell r="C77" t="str">
            <v/>
          </cell>
        </row>
        <row r="79">
          <cell r="C79" t="str">
            <v/>
          </cell>
        </row>
        <row r="80">
          <cell r="C80" t="str">
            <v/>
          </cell>
        </row>
        <row r="81">
          <cell r="C81" t="str">
            <v/>
          </cell>
        </row>
        <row r="82">
          <cell r="C82" t="str">
            <v/>
          </cell>
        </row>
        <row r="84">
          <cell r="C84" t="str">
            <v/>
          </cell>
        </row>
        <row r="85">
          <cell r="C85" t="str">
            <v/>
          </cell>
        </row>
        <row r="86">
          <cell r="C86" t="str">
            <v/>
          </cell>
        </row>
        <row r="88">
          <cell r="C88" t="str">
            <v/>
          </cell>
        </row>
        <row r="89">
          <cell r="C89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13">
          <cell r="C113" t="str">
            <v/>
          </cell>
        </row>
        <row r="114">
          <cell r="C114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/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поставка сравн13"/>
      <sheetName val="Добычанефти4"/>
      <sheetName val="поставкасравн13"/>
      <sheetName val="N_SVOD"/>
      <sheetName val="объемы"/>
      <sheetName val="из сем"/>
      <sheetName val="Бюджет"/>
      <sheetName val="ЕдИзм"/>
      <sheetName val="Предпр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Форма3.6"/>
      <sheetName val="Справочник"/>
      <sheetName val="14_1_2_2__Услуги связи_"/>
      <sheetName val="Treatment Summary"/>
      <sheetName val="Пром1"/>
      <sheetName val="1Утв ТК  Capex 07 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Форма2"/>
      <sheetName val="NPV"/>
      <sheetName val="из сем"/>
      <sheetName val="#ССЫЛКА"/>
      <sheetName val="поставка сравн13"/>
      <sheetName val="ОТиТБ"/>
      <sheetName val="Инв.вл тыс.ед"/>
      <sheetName val="Добыча нефти4"/>
      <sheetName val="IS"/>
      <sheetName val="Содержание"/>
      <sheetName val="14.1.2.2.(Услуги связи)"/>
      <sheetName val="2.2 ОтклОТМ"/>
      <sheetName val="1.3.2 ОТМ"/>
      <sheetName val="Предпр"/>
      <sheetName val="ЦентрЗатр"/>
      <sheetName val="ЕдИзм"/>
      <sheetName val="свод"/>
      <sheetName val="Дт-Кт"/>
      <sheetName val="1кв. "/>
      <sheetName val="2кв."/>
      <sheetName val="7.1"/>
      <sheetName val="Sheet1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данн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потр"/>
      <sheetName val="Добычанефти4"/>
      <sheetName val="поставкасравн13"/>
      <sheetName val="I KEY INFORMATION"/>
      <sheetName val="2@"/>
      <sheetName val="СписокТЭП"/>
      <sheetName val="Добыча нефти4"/>
      <sheetName val="Нефть"/>
      <sheetName val="предприятия"/>
      <sheetName val="A4.100"/>
      <sheetName val="Balans"/>
      <sheetName val="Содержание"/>
      <sheetName val="ЦентрЗатр"/>
      <sheetName val="ЕдИзм"/>
      <sheetName val="Предпр"/>
      <sheetName val="2_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</sheetNames>
    <sheetDataSet>
      <sheetData sheetId="0">
        <row r="11">
          <cell r="O11">
            <v>1415075238.320755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/>
      <sheetData sheetId="107"/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>
        <row r="16">
          <cell r="G16" t="str">
            <v>оценка (2вар.)</v>
          </cell>
        </row>
      </sheetData>
      <sheetData sheetId="114">
        <row r="16">
          <cell r="G16" t="str">
            <v>оценка (2вар.)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G99"/>
  <sheetViews>
    <sheetView tabSelected="1" zoomScale="90" zoomScaleNormal="90" workbookViewId="0">
      <pane ySplit="6" topLeftCell="A7" activePane="bottomLeft" state="frozen"/>
      <selection pane="bottomLeft" activeCell="D22" sqref="D22"/>
    </sheetView>
  </sheetViews>
  <sheetFormatPr defaultColWidth="9.140625" defaultRowHeight="15.75" x14ac:dyDescent="0.25"/>
  <cols>
    <col min="1" max="1" width="8.28515625" style="36" customWidth="1"/>
    <col min="2" max="2" width="58.5703125" style="35" customWidth="1"/>
    <col min="3" max="3" width="11.7109375" style="37" customWidth="1"/>
    <col min="4" max="4" width="17.28515625" style="36" customWidth="1"/>
    <col min="5" max="5" width="17.42578125" style="36" customWidth="1"/>
    <col min="6" max="6" width="14.28515625" style="3" customWidth="1"/>
    <col min="7" max="7" width="44.5703125" style="3" customWidth="1"/>
    <col min="8" max="16384" width="9.140625" style="3"/>
  </cols>
  <sheetData>
    <row r="1" spans="1:7" s="1" customFormat="1" ht="15" x14ac:dyDescent="0.25">
      <c r="G1" s="2" t="s">
        <v>0</v>
      </c>
    </row>
    <row r="2" spans="1:7" s="1" customFormat="1" ht="15" x14ac:dyDescent="0.25">
      <c r="G2" s="2" t="s">
        <v>1</v>
      </c>
    </row>
    <row r="3" spans="1:7" s="1" customFormat="1" ht="15" x14ac:dyDescent="0.25">
      <c r="G3" s="2" t="s">
        <v>2</v>
      </c>
    </row>
    <row r="4" spans="1:7" x14ac:dyDescent="0.25">
      <c r="A4" s="46" t="s">
        <v>119</v>
      </c>
      <c r="B4" s="46"/>
      <c r="C4" s="46"/>
      <c r="D4" s="46"/>
      <c r="E4" s="46"/>
      <c r="F4" s="46"/>
      <c r="G4" s="46"/>
    </row>
    <row r="5" spans="1:7" x14ac:dyDescent="0.25">
      <c r="A5" s="46" t="s">
        <v>3</v>
      </c>
      <c r="B5" s="46"/>
      <c r="C5" s="46"/>
      <c r="D5" s="46"/>
      <c r="E5" s="46"/>
      <c r="F5" s="46"/>
      <c r="G5" s="46"/>
    </row>
    <row r="6" spans="1:7" s="7" customFormat="1" ht="71.25" x14ac:dyDescent="0.25">
      <c r="A6" s="4" t="s">
        <v>4</v>
      </c>
      <c r="B6" s="5" t="s">
        <v>5</v>
      </c>
      <c r="C6" s="4" t="s">
        <v>6</v>
      </c>
      <c r="D6" s="6" t="s">
        <v>7</v>
      </c>
      <c r="E6" s="6" t="s">
        <v>8</v>
      </c>
      <c r="F6" s="6" t="s">
        <v>9</v>
      </c>
      <c r="G6" s="6" t="s">
        <v>10</v>
      </c>
    </row>
    <row r="7" spans="1:7" s="13" customFormat="1" ht="28.5" x14ac:dyDescent="0.25">
      <c r="A7" s="8" t="s">
        <v>11</v>
      </c>
      <c r="B7" s="9" t="s">
        <v>12</v>
      </c>
      <c r="C7" s="10" t="s">
        <v>13</v>
      </c>
      <c r="D7" s="11">
        <v>20345027.941110704</v>
      </c>
      <c r="E7" s="11">
        <v>9753508.280580001</v>
      </c>
      <c r="F7" s="12">
        <f>E7/D7-1</f>
        <v>-0.5205949921124795</v>
      </c>
      <c r="G7" s="53" t="s">
        <v>129</v>
      </c>
    </row>
    <row r="8" spans="1:7" s="19" customFormat="1" ht="15" x14ac:dyDescent="0.25">
      <c r="A8" s="14">
        <v>1</v>
      </c>
      <c r="B8" s="15" t="s">
        <v>14</v>
      </c>
      <c r="C8" s="16" t="s">
        <v>13</v>
      </c>
      <c r="D8" s="17">
        <f>SUM(D9:D12)</f>
        <v>6745787.8517472558</v>
      </c>
      <c r="E8" s="17">
        <f>SUM(E9:E12)</f>
        <v>2247254.2885400001</v>
      </c>
      <c r="F8" s="18">
        <f>E8/D8-1</f>
        <v>-0.66686555552470739</v>
      </c>
      <c r="G8" s="54"/>
    </row>
    <row r="9" spans="1:7" s="19" customFormat="1" ht="15" x14ac:dyDescent="0.25">
      <c r="A9" s="14" t="s">
        <v>15</v>
      </c>
      <c r="B9" s="15" t="s">
        <v>16</v>
      </c>
      <c r="C9" s="16" t="s">
        <v>13</v>
      </c>
      <c r="D9" s="17">
        <v>1570521.4488569598</v>
      </c>
      <c r="E9" s="17">
        <v>368915.18105000001</v>
      </c>
      <c r="F9" s="18">
        <f t="shared" ref="F9:F72" si="0">E9/D9-1</f>
        <v>-0.76510019565890053</v>
      </c>
      <c r="G9" s="54"/>
    </row>
    <row r="10" spans="1:7" s="19" customFormat="1" ht="15" x14ac:dyDescent="0.25">
      <c r="A10" s="14" t="s">
        <v>17</v>
      </c>
      <c r="B10" s="15" t="s">
        <v>18</v>
      </c>
      <c r="C10" s="16" t="s">
        <v>13</v>
      </c>
      <c r="D10" s="17">
        <v>418134.68093666661</v>
      </c>
      <c r="E10" s="17">
        <v>161242.49643</v>
      </c>
      <c r="F10" s="18">
        <f t="shared" si="0"/>
        <v>-0.6143766499616834</v>
      </c>
      <c r="G10" s="54"/>
    </row>
    <row r="11" spans="1:7" s="19" customFormat="1" ht="15" x14ac:dyDescent="0.25">
      <c r="A11" s="14" t="s">
        <v>19</v>
      </c>
      <c r="B11" s="15" t="s">
        <v>20</v>
      </c>
      <c r="C11" s="16" t="s">
        <v>13</v>
      </c>
      <c r="D11" s="17">
        <v>4594004.8135111649</v>
      </c>
      <c r="E11" s="17">
        <v>1699314.01198</v>
      </c>
      <c r="F11" s="18">
        <f t="shared" si="0"/>
        <v>-0.63010182162146533</v>
      </c>
      <c r="G11" s="55"/>
    </row>
    <row r="12" spans="1:7" s="19" customFormat="1" ht="25.5" x14ac:dyDescent="0.2">
      <c r="A12" s="14" t="s">
        <v>21</v>
      </c>
      <c r="B12" s="15" t="s">
        <v>22</v>
      </c>
      <c r="C12" s="16" t="s">
        <v>13</v>
      </c>
      <c r="D12" s="17">
        <v>163126.90844246425</v>
      </c>
      <c r="E12" s="17">
        <v>17782.59908</v>
      </c>
      <c r="F12" s="18">
        <f t="shared" si="0"/>
        <v>-0.89098917370660513</v>
      </c>
      <c r="G12" s="49" t="s">
        <v>125</v>
      </c>
    </row>
    <row r="13" spans="1:7" s="19" customFormat="1" ht="15" x14ac:dyDescent="0.25">
      <c r="A13" s="14" t="s">
        <v>23</v>
      </c>
      <c r="B13" s="15" t="s">
        <v>24</v>
      </c>
      <c r="C13" s="16" t="s">
        <v>13</v>
      </c>
      <c r="D13" s="17">
        <f>SUM(D14:D16)</f>
        <v>6721805.8487726999</v>
      </c>
      <c r="E13" s="17">
        <f>SUM(E14:E16)</f>
        <v>2735088.1718900003</v>
      </c>
      <c r="F13" s="18">
        <f t="shared" si="0"/>
        <v>-0.59310217619728101</v>
      </c>
      <c r="G13" s="51" t="s">
        <v>129</v>
      </c>
    </row>
    <row r="14" spans="1:7" s="19" customFormat="1" ht="15" x14ac:dyDescent="0.25">
      <c r="A14" s="14" t="s">
        <v>25</v>
      </c>
      <c r="B14" s="15" t="s">
        <v>26</v>
      </c>
      <c r="C14" s="16" t="s">
        <v>13</v>
      </c>
      <c r="D14" s="17">
        <v>6070428</v>
      </c>
      <c r="E14" s="40">
        <v>2481186.0635800003</v>
      </c>
      <c r="F14" s="18">
        <f t="shared" si="0"/>
        <v>-0.59126670086853839</v>
      </c>
      <c r="G14" s="56"/>
    </row>
    <row r="15" spans="1:7" s="19" customFormat="1" ht="15" x14ac:dyDescent="0.25">
      <c r="A15" s="14" t="s">
        <v>28</v>
      </c>
      <c r="B15" s="15" t="s">
        <v>122</v>
      </c>
      <c r="C15" s="16" t="s">
        <v>13</v>
      </c>
      <c r="D15" s="17">
        <v>640430.1540000001</v>
      </c>
      <c r="E15" s="17">
        <v>248128.58666000003</v>
      </c>
      <c r="F15" s="18">
        <f t="shared" si="0"/>
        <v>-0.61255948816551198</v>
      </c>
      <c r="G15" s="56"/>
    </row>
    <row r="16" spans="1:7" s="19" customFormat="1" ht="15" x14ac:dyDescent="0.25">
      <c r="A16" s="14" t="s">
        <v>29</v>
      </c>
      <c r="B16" s="15" t="s">
        <v>30</v>
      </c>
      <c r="C16" s="16" t="s">
        <v>13</v>
      </c>
      <c r="D16" s="17">
        <v>10947.694772700001</v>
      </c>
      <c r="E16" s="17">
        <v>5773.5216500000006</v>
      </c>
      <c r="F16" s="18">
        <f t="shared" si="0"/>
        <v>-0.47262672463272448</v>
      </c>
      <c r="G16" s="56"/>
    </row>
    <row r="17" spans="1:7" s="19" customFormat="1" ht="15" x14ac:dyDescent="0.25">
      <c r="A17" s="14" t="s">
        <v>31</v>
      </c>
      <c r="B17" s="15" t="s">
        <v>32</v>
      </c>
      <c r="C17" s="16" t="s">
        <v>13</v>
      </c>
      <c r="D17" s="17">
        <v>5151423</v>
      </c>
      <c r="E17" s="17">
        <v>4126526.9705400001</v>
      </c>
      <c r="F17" s="18">
        <f t="shared" si="0"/>
        <v>-0.19895396465403825</v>
      </c>
      <c r="G17" s="56"/>
    </row>
    <row r="18" spans="1:7" s="19" customFormat="1" ht="15" x14ac:dyDescent="0.25">
      <c r="A18" s="14" t="s">
        <v>33</v>
      </c>
      <c r="B18" s="15" t="s">
        <v>34</v>
      </c>
      <c r="C18" s="16" t="s">
        <v>13</v>
      </c>
      <c r="D18" s="17">
        <f>D19</f>
        <v>233098.22599717503</v>
      </c>
      <c r="E18" s="17">
        <f>E19</f>
        <v>21800.664789999999</v>
      </c>
      <c r="F18" s="18">
        <f t="shared" si="0"/>
        <v>-0.90647434275083583</v>
      </c>
      <c r="G18" s="56"/>
    </row>
    <row r="19" spans="1:7" s="19" customFormat="1" ht="30" x14ac:dyDescent="0.25">
      <c r="A19" s="14" t="s">
        <v>35</v>
      </c>
      <c r="B19" s="15" t="s">
        <v>36</v>
      </c>
      <c r="C19" s="16" t="s">
        <v>13</v>
      </c>
      <c r="D19" s="17">
        <v>233098.22599717503</v>
      </c>
      <c r="E19" s="17">
        <v>21800.664789999999</v>
      </c>
      <c r="F19" s="18">
        <f t="shared" si="0"/>
        <v>-0.90647434275083583</v>
      </c>
      <c r="G19" s="56"/>
    </row>
    <row r="20" spans="1:7" s="19" customFormat="1" ht="30" x14ac:dyDescent="0.25">
      <c r="A20" s="14" t="s">
        <v>37</v>
      </c>
      <c r="B20" s="15" t="s">
        <v>38</v>
      </c>
      <c r="C20" s="16" t="s">
        <v>13</v>
      </c>
      <c r="D20" s="17">
        <f>SUM(D21:D23)</f>
        <v>73995.712738100003</v>
      </c>
      <c r="E20" s="17">
        <f>SUM(E21:E23)</f>
        <v>31229.931409999997</v>
      </c>
      <c r="F20" s="18">
        <f t="shared" si="0"/>
        <v>-0.57794944795605874</v>
      </c>
      <c r="G20" s="56"/>
    </row>
    <row r="21" spans="1:7" s="19" customFormat="1" ht="15" x14ac:dyDescent="0.25">
      <c r="A21" s="14" t="s">
        <v>39</v>
      </c>
      <c r="B21" s="15" t="s">
        <v>40</v>
      </c>
      <c r="C21" s="16" t="s">
        <v>13</v>
      </c>
      <c r="D21" s="17">
        <v>34998.464132099994</v>
      </c>
      <c r="E21" s="17">
        <v>15114.02837</v>
      </c>
      <c r="F21" s="18">
        <f t="shared" si="0"/>
        <v>-0.568151667657391</v>
      </c>
      <c r="G21" s="56"/>
    </row>
    <row r="22" spans="1:7" s="19" customFormat="1" ht="15" x14ac:dyDescent="0.25">
      <c r="A22" s="14" t="s">
        <v>41</v>
      </c>
      <c r="B22" s="15" t="s">
        <v>42</v>
      </c>
      <c r="C22" s="16" t="s">
        <v>13</v>
      </c>
      <c r="D22" s="17">
        <v>18691.688121850002</v>
      </c>
      <c r="E22" s="17">
        <v>5924.8034200000002</v>
      </c>
      <c r="F22" s="18">
        <f t="shared" si="0"/>
        <v>-0.68302470160123796</v>
      </c>
      <c r="G22" s="56"/>
    </row>
    <row r="23" spans="1:7" s="19" customFormat="1" ht="15" x14ac:dyDescent="0.25">
      <c r="A23" s="14" t="s">
        <v>43</v>
      </c>
      <c r="B23" s="15" t="s">
        <v>44</v>
      </c>
      <c r="C23" s="16" t="s">
        <v>13</v>
      </c>
      <c r="D23" s="17">
        <v>20305.560484150003</v>
      </c>
      <c r="E23" s="17">
        <v>10191.099619999999</v>
      </c>
      <c r="F23" s="18">
        <f t="shared" si="0"/>
        <v>-0.49811286283109946</v>
      </c>
      <c r="G23" s="56"/>
    </row>
    <row r="24" spans="1:7" s="19" customFormat="1" ht="15" x14ac:dyDescent="0.25">
      <c r="A24" s="14" t="s">
        <v>45</v>
      </c>
      <c r="B24" s="15" t="s">
        <v>120</v>
      </c>
      <c r="C24" s="16" t="s">
        <v>13</v>
      </c>
      <c r="D24" s="17">
        <v>261368.76859172306</v>
      </c>
      <c r="E24" s="17">
        <v>160953.37142000001</v>
      </c>
      <c r="F24" s="18">
        <f t="shared" si="0"/>
        <v>-0.3841904972532475</v>
      </c>
      <c r="G24" s="56"/>
    </row>
    <row r="25" spans="1:7" s="19" customFormat="1" ht="15" x14ac:dyDescent="0.25">
      <c r="A25" s="14" t="s">
        <v>46</v>
      </c>
      <c r="B25" s="15" t="s">
        <v>47</v>
      </c>
      <c r="C25" s="16" t="s">
        <v>13</v>
      </c>
      <c r="D25" s="17">
        <f>SUM(D26:D37)</f>
        <v>1157548.533263745</v>
      </c>
      <c r="E25" s="17">
        <f>SUM(E26:E37)</f>
        <v>430654.48935000005</v>
      </c>
      <c r="F25" s="18">
        <f t="shared" si="0"/>
        <v>-0.62795988507215683</v>
      </c>
      <c r="G25" s="56"/>
    </row>
    <row r="26" spans="1:7" s="19" customFormat="1" ht="15" x14ac:dyDescent="0.25">
      <c r="A26" s="14" t="s">
        <v>48</v>
      </c>
      <c r="B26" s="15" t="s">
        <v>49</v>
      </c>
      <c r="C26" s="16" t="s">
        <v>13</v>
      </c>
      <c r="D26" s="17">
        <v>157759.12751649931</v>
      </c>
      <c r="E26" s="17">
        <v>109464.91886000001</v>
      </c>
      <c r="F26" s="18">
        <f t="shared" si="0"/>
        <v>-0.30612624078723072</v>
      </c>
      <c r="G26" s="56"/>
    </row>
    <row r="27" spans="1:7" s="19" customFormat="1" ht="15" x14ac:dyDescent="0.25">
      <c r="A27" s="14" t="s">
        <v>51</v>
      </c>
      <c r="B27" s="15" t="s">
        <v>52</v>
      </c>
      <c r="C27" s="16" t="s">
        <v>13</v>
      </c>
      <c r="D27" s="17">
        <v>156221.59540049997</v>
      </c>
      <c r="E27" s="17">
        <v>61763.646090000009</v>
      </c>
      <c r="F27" s="18">
        <f t="shared" si="0"/>
        <v>-0.60464079289640682</v>
      </c>
      <c r="G27" s="56"/>
    </row>
    <row r="28" spans="1:7" s="19" customFormat="1" ht="15" x14ac:dyDescent="0.25">
      <c r="A28" s="14" t="s">
        <v>53</v>
      </c>
      <c r="B28" s="15" t="s">
        <v>54</v>
      </c>
      <c r="C28" s="16" t="s">
        <v>13</v>
      </c>
      <c r="D28" s="17">
        <v>61042.581677424998</v>
      </c>
      <c r="E28" s="17">
        <v>18017.75318</v>
      </c>
      <c r="F28" s="18">
        <f t="shared" si="0"/>
        <v>-0.7048330413806303</v>
      </c>
      <c r="G28" s="56"/>
    </row>
    <row r="29" spans="1:7" s="19" customFormat="1" ht="15" x14ac:dyDescent="0.25">
      <c r="A29" s="14" t="s">
        <v>55</v>
      </c>
      <c r="B29" s="15" t="s">
        <v>56</v>
      </c>
      <c r="C29" s="16" t="s">
        <v>13</v>
      </c>
      <c r="D29" s="17">
        <v>106324.0872684568</v>
      </c>
      <c r="E29" s="17">
        <v>42825.431280000004</v>
      </c>
      <c r="F29" s="18">
        <f t="shared" si="0"/>
        <v>-0.59721797402435794</v>
      </c>
      <c r="G29" s="56"/>
    </row>
    <row r="30" spans="1:7" s="19" customFormat="1" ht="15" x14ac:dyDescent="0.25">
      <c r="A30" s="14" t="s">
        <v>57</v>
      </c>
      <c r="B30" s="15" t="s">
        <v>58</v>
      </c>
      <c r="C30" s="16" t="s">
        <v>13</v>
      </c>
      <c r="D30" s="17">
        <v>250004.47500000001</v>
      </c>
      <c r="E30" s="17">
        <v>123039.042</v>
      </c>
      <c r="F30" s="18">
        <f t="shared" si="0"/>
        <v>-0.50785264143771824</v>
      </c>
      <c r="G30" s="56"/>
    </row>
    <row r="31" spans="1:7" s="19" customFormat="1" ht="15" x14ac:dyDescent="0.25">
      <c r="A31" s="14" t="s">
        <v>59</v>
      </c>
      <c r="B31" s="15" t="s">
        <v>121</v>
      </c>
      <c r="C31" s="16" t="s">
        <v>13</v>
      </c>
      <c r="D31" s="17">
        <v>32639.605065900003</v>
      </c>
      <c r="E31" s="17">
        <v>13297.14631</v>
      </c>
      <c r="F31" s="18">
        <f t="shared" si="0"/>
        <v>-0.59260700970024605</v>
      </c>
      <c r="G31" s="56"/>
    </row>
    <row r="32" spans="1:7" s="19" customFormat="1" ht="16.5" customHeight="1" x14ac:dyDescent="0.25">
      <c r="A32" s="14" t="s">
        <v>60</v>
      </c>
      <c r="B32" s="15" t="s">
        <v>61</v>
      </c>
      <c r="C32" s="16" t="s">
        <v>13</v>
      </c>
      <c r="D32" s="17">
        <v>101296.68424356708</v>
      </c>
      <c r="E32" s="17">
        <v>32988.357049999999</v>
      </c>
      <c r="F32" s="18">
        <f t="shared" si="0"/>
        <v>-0.67433922150225811</v>
      </c>
      <c r="G32" s="56"/>
    </row>
    <row r="33" spans="1:7" s="19" customFormat="1" ht="30" x14ac:dyDescent="0.25">
      <c r="A33" s="14" t="s">
        <v>62</v>
      </c>
      <c r="B33" s="15" t="s">
        <v>63</v>
      </c>
      <c r="C33" s="16" t="s">
        <v>13</v>
      </c>
      <c r="D33" s="17">
        <v>26676.905067225001</v>
      </c>
      <c r="E33" s="17">
        <v>1864</v>
      </c>
      <c r="F33" s="18">
        <f t="shared" si="0"/>
        <v>-0.93012682710746331</v>
      </c>
      <c r="G33" s="56"/>
    </row>
    <row r="34" spans="1:7" s="19" customFormat="1" ht="15" x14ac:dyDescent="0.25">
      <c r="A34" s="14" t="s">
        <v>64</v>
      </c>
      <c r="B34" s="15" t="s">
        <v>65</v>
      </c>
      <c r="C34" s="16" t="s">
        <v>13</v>
      </c>
      <c r="D34" s="17">
        <v>973.23157732499999</v>
      </c>
      <c r="E34" s="17">
        <v>284.32511</v>
      </c>
      <c r="F34" s="18">
        <f t="shared" si="0"/>
        <v>-0.70785461895771107</v>
      </c>
      <c r="G34" s="56"/>
    </row>
    <row r="35" spans="1:7" s="19" customFormat="1" ht="15" x14ac:dyDescent="0.25">
      <c r="A35" s="14" t="s">
        <v>66</v>
      </c>
      <c r="B35" s="15" t="s">
        <v>67</v>
      </c>
      <c r="C35" s="16" t="s">
        <v>13</v>
      </c>
      <c r="D35" s="17">
        <v>5100.9220977750001</v>
      </c>
      <c r="E35" s="17">
        <v>1480.33107</v>
      </c>
      <c r="F35" s="18">
        <f t="shared" si="0"/>
        <v>-0.70979147659484665</v>
      </c>
      <c r="G35" s="56"/>
    </row>
    <row r="36" spans="1:7" s="19" customFormat="1" ht="15" x14ac:dyDescent="0.25">
      <c r="A36" s="14" t="s">
        <v>68</v>
      </c>
      <c r="B36" s="15" t="s">
        <v>69</v>
      </c>
      <c r="C36" s="16" t="s">
        <v>13</v>
      </c>
      <c r="D36" s="17">
        <v>238130.47834907181</v>
      </c>
      <c r="E36" s="17">
        <v>25548.752690000001</v>
      </c>
      <c r="F36" s="18">
        <f t="shared" si="0"/>
        <v>-0.8927111184291644</v>
      </c>
      <c r="G36" s="56"/>
    </row>
    <row r="37" spans="1:7" s="19" customFormat="1" ht="15" x14ac:dyDescent="0.25">
      <c r="A37" s="14" t="s">
        <v>70</v>
      </c>
      <c r="B37" s="15" t="s">
        <v>71</v>
      </c>
      <c r="C37" s="16" t="s">
        <v>13</v>
      </c>
      <c r="D37" s="17">
        <v>21378.839999999997</v>
      </c>
      <c r="E37" s="17">
        <v>80.785709999999995</v>
      </c>
      <c r="F37" s="18">
        <f t="shared" si="0"/>
        <v>-0.99622123043158561</v>
      </c>
      <c r="G37" s="52"/>
    </row>
    <row r="38" spans="1:7" s="13" customFormat="1" ht="15" x14ac:dyDescent="0.25">
      <c r="A38" s="8" t="s">
        <v>72</v>
      </c>
      <c r="B38" s="9" t="s">
        <v>73</v>
      </c>
      <c r="C38" s="10" t="s">
        <v>13</v>
      </c>
      <c r="D38" s="11">
        <f>D39+D59+D60</f>
        <v>3252824.5946128899</v>
      </c>
      <c r="E38" s="11">
        <f>E39+E59+E60</f>
        <v>1886778.6578646456</v>
      </c>
      <c r="F38" s="18">
        <f t="shared" si="0"/>
        <v>-0.41995683966808361</v>
      </c>
      <c r="G38" s="57" t="s">
        <v>117</v>
      </c>
    </row>
    <row r="39" spans="1:7" s="13" customFormat="1" ht="18" customHeight="1" x14ac:dyDescent="0.25">
      <c r="A39" s="8"/>
      <c r="B39" s="9" t="s">
        <v>74</v>
      </c>
      <c r="C39" s="10" t="s">
        <v>13</v>
      </c>
      <c r="D39" s="11">
        <v>568624.85902766394</v>
      </c>
      <c r="E39" s="11">
        <v>237907.76719000001</v>
      </c>
      <c r="F39" s="18">
        <f t="shared" si="0"/>
        <v>-0.58160857125237708</v>
      </c>
      <c r="G39" s="58"/>
    </row>
    <row r="40" spans="1:7" s="19" customFormat="1" ht="15" x14ac:dyDescent="0.25">
      <c r="A40" s="14">
        <v>8</v>
      </c>
      <c r="B40" s="15" t="s">
        <v>75</v>
      </c>
      <c r="C40" s="16" t="s">
        <v>13</v>
      </c>
      <c r="D40" s="17">
        <f>SUM(D41:D42)</f>
        <v>401251.47519600001</v>
      </c>
      <c r="E40" s="17">
        <f>SUM(E41:E42)</f>
        <v>150949.57308</v>
      </c>
      <c r="F40" s="18">
        <f t="shared" si="0"/>
        <v>-0.62380307011640168</v>
      </c>
      <c r="G40" s="58"/>
    </row>
    <row r="41" spans="1:7" s="19" customFormat="1" ht="15" x14ac:dyDescent="0.25">
      <c r="A41" s="14" t="s">
        <v>76</v>
      </c>
      <c r="B41" s="15" t="s">
        <v>77</v>
      </c>
      <c r="C41" s="16" t="s">
        <v>13</v>
      </c>
      <c r="D41" s="17">
        <v>362959.272</v>
      </c>
      <c r="E41" s="17">
        <v>139391.59927000001</v>
      </c>
      <c r="F41" s="18">
        <f t="shared" si="0"/>
        <v>-0.61595801506346426</v>
      </c>
      <c r="G41" s="58"/>
    </row>
    <row r="42" spans="1:7" s="19" customFormat="1" ht="15" x14ac:dyDescent="0.25">
      <c r="A42" s="14" t="s">
        <v>78</v>
      </c>
      <c r="B42" s="15" t="s">
        <v>122</v>
      </c>
      <c r="C42" s="16" t="s">
        <v>13</v>
      </c>
      <c r="D42" s="17">
        <v>38292.203196000002</v>
      </c>
      <c r="E42" s="17">
        <v>11557.97381</v>
      </c>
      <c r="F42" s="18">
        <f t="shared" si="0"/>
        <v>-0.69816378151865277</v>
      </c>
      <c r="G42" s="58"/>
    </row>
    <row r="43" spans="1:7" s="19" customFormat="1" ht="15" x14ac:dyDescent="0.25">
      <c r="A43" s="14">
        <v>9</v>
      </c>
      <c r="B43" s="15" t="s">
        <v>120</v>
      </c>
      <c r="C43" s="16" t="s">
        <v>13</v>
      </c>
      <c r="D43" s="17">
        <v>1698.4137832769204</v>
      </c>
      <c r="E43" s="17">
        <v>2050.4700000000003</v>
      </c>
      <c r="F43" s="18">
        <f t="shared" si="0"/>
        <v>0.20728530361065634</v>
      </c>
      <c r="G43" s="58"/>
    </row>
    <row r="44" spans="1:7" s="19" customFormat="1" ht="15" x14ac:dyDescent="0.25">
      <c r="A44" s="14" t="s">
        <v>79</v>
      </c>
      <c r="B44" s="15" t="s">
        <v>32</v>
      </c>
      <c r="C44" s="16" t="s">
        <v>13</v>
      </c>
      <c r="D44" s="17">
        <v>28270.206479999997</v>
      </c>
      <c r="E44" s="17">
        <v>6289.3582300000007</v>
      </c>
      <c r="F44" s="18">
        <f t="shared" si="0"/>
        <v>-0.7775269793501699</v>
      </c>
      <c r="G44" s="58"/>
    </row>
    <row r="45" spans="1:7" s="21" customFormat="1" ht="15" x14ac:dyDescent="0.25">
      <c r="A45" s="16" t="s">
        <v>80</v>
      </c>
      <c r="B45" s="20" t="s">
        <v>126</v>
      </c>
      <c r="C45" s="16" t="s">
        <v>13</v>
      </c>
      <c r="D45" s="17">
        <v>13026.790551600001</v>
      </c>
      <c r="E45" s="17">
        <v>2410.8928900000001</v>
      </c>
      <c r="F45" s="18">
        <f t="shared" si="0"/>
        <v>-0.81492809910082686</v>
      </c>
      <c r="G45" s="58"/>
    </row>
    <row r="46" spans="1:7" s="19" customFormat="1" ht="15" x14ac:dyDescent="0.25">
      <c r="A46" s="14" t="s">
        <v>81</v>
      </c>
      <c r="B46" s="15" t="s">
        <v>18</v>
      </c>
      <c r="C46" s="16" t="s">
        <v>13</v>
      </c>
      <c r="D46" s="17">
        <v>3477.8636471250002</v>
      </c>
      <c r="E46" s="17">
        <v>875.45413999999994</v>
      </c>
      <c r="F46" s="18">
        <f t="shared" si="0"/>
        <v>-0.74827818775365151</v>
      </c>
      <c r="G46" s="58"/>
    </row>
    <row r="47" spans="1:7" s="19" customFormat="1" ht="30" x14ac:dyDescent="0.25">
      <c r="A47" s="14" t="s">
        <v>82</v>
      </c>
      <c r="B47" s="15" t="s">
        <v>83</v>
      </c>
      <c r="C47" s="16" t="s">
        <v>13</v>
      </c>
      <c r="D47" s="17">
        <v>990.50089477500001</v>
      </c>
      <c r="E47" s="17">
        <v>566.50699999999995</v>
      </c>
      <c r="F47" s="18">
        <f t="shared" si="0"/>
        <v>-0.4280600825416857</v>
      </c>
      <c r="G47" s="58"/>
    </row>
    <row r="48" spans="1:7" s="19" customFormat="1" ht="15" x14ac:dyDescent="0.25">
      <c r="A48" s="14">
        <v>14</v>
      </c>
      <c r="B48" s="15" t="s">
        <v>47</v>
      </c>
      <c r="C48" s="16" t="s">
        <v>13</v>
      </c>
      <c r="D48" s="17">
        <f>SUM(D49:D58)</f>
        <v>119909.60847488709</v>
      </c>
      <c r="E48" s="17">
        <f>SUM(E49:E58)</f>
        <v>74765.437609999994</v>
      </c>
      <c r="F48" s="18">
        <f t="shared" si="0"/>
        <v>-0.3764850159972104</v>
      </c>
      <c r="G48" s="58"/>
    </row>
    <row r="49" spans="1:7" s="19" customFormat="1" ht="15" x14ac:dyDescent="0.25">
      <c r="A49" s="14" t="s">
        <v>84</v>
      </c>
      <c r="B49" s="15" t="s">
        <v>49</v>
      </c>
      <c r="C49" s="16" t="s">
        <v>13</v>
      </c>
      <c r="D49" s="17">
        <v>3431.9403219371534</v>
      </c>
      <c r="E49" s="17">
        <v>1967.21091</v>
      </c>
      <c r="F49" s="18">
        <f t="shared" si="0"/>
        <v>-0.42679338057673133</v>
      </c>
      <c r="G49" s="58"/>
    </row>
    <row r="50" spans="1:7" s="19" customFormat="1" ht="15" x14ac:dyDescent="0.25">
      <c r="A50" s="14" t="s">
        <v>85</v>
      </c>
      <c r="B50" s="15" t="s">
        <v>52</v>
      </c>
      <c r="C50" s="16" t="s">
        <v>13</v>
      </c>
      <c r="D50" s="17">
        <v>29227.485522375002</v>
      </c>
      <c r="E50" s="17">
        <v>8629.5790300000008</v>
      </c>
      <c r="F50" s="18">
        <f t="shared" si="0"/>
        <v>-0.70474439125481192</v>
      </c>
      <c r="G50" s="58"/>
    </row>
    <row r="51" spans="1:7" s="19" customFormat="1" ht="15" x14ac:dyDescent="0.25">
      <c r="A51" s="14" t="s">
        <v>86</v>
      </c>
      <c r="B51" s="15" t="s">
        <v>54</v>
      </c>
      <c r="C51" s="16" t="s">
        <v>13</v>
      </c>
      <c r="D51" s="17">
        <v>2064.4361335499989</v>
      </c>
      <c r="E51" s="17">
        <v>870.11583000000007</v>
      </c>
      <c r="F51" s="18">
        <f t="shared" si="0"/>
        <v>-0.57852131346696045</v>
      </c>
      <c r="G51" s="58"/>
    </row>
    <row r="52" spans="1:7" s="19" customFormat="1" ht="15" x14ac:dyDescent="0.25">
      <c r="A52" s="14" t="s">
        <v>87</v>
      </c>
      <c r="B52" s="15" t="s">
        <v>56</v>
      </c>
      <c r="C52" s="16" t="s">
        <v>13</v>
      </c>
      <c r="D52" s="17">
        <v>4178.8844517420002</v>
      </c>
      <c r="E52" s="17">
        <v>1022.76174</v>
      </c>
      <c r="F52" s="18">
        <f t="shared" si="0"/>
        <v>-0.75525484090050543</v>
      </c>
      <c r="G52" s="58"/>
    </row>
    <row r="53" spans="1:7" s="19" customFormat="1" ht="15" x14ac:dyDescent="0.25">
      <c r="A53" s="14" t="s">
        <v>88</v>
      </c>
      <c r="B53" s="15" t="s">
        <v>58</v>
      </c>
      <c r="C53" s="16" t="s">
        <v>13</v>
      </c>
      <c r="D53" s="17">
        <v>9346.9950000000008</v>
      </c>
      <c r="E53" s="17">
        <v>2545.0500000000002</v>
      </c>
      <c r="F53" s="18">
        <f t="shared" si="0"/>
        <v>-0.72771462914016749</v>
      </c>
      <c r="G53" s="58"/>
    </row>
    <row r="54" spans="1:7" s="19" customFormat="1" ht="15" x14ac:dyDescent="0.25">
      <c r="A54" s="14" t="s">
        <v>89</v>
      </c>
      <c r="B54" s="15" t="s">
        <v>121</v>
      </c>
      <c r="C54" s="16" t="s">
        <v>13</v>
      </c>
      <c r="D54" s="17">
        <v>6610.0365449999999</v>
      </c>
      <c r="E54" s="17">
        <v>2887.8958600000001</v>
      </c>
      <c r="F54" s="18">
        <f t="shared" si="0"/>
        <v>-0.56310440338117673</v>
      </c>
      <c r="G54" s="58"/>
    </row>
    <row r="55" spans="1:7" s="19" customFormat="1" ht="15.75" customHeight="1" x14ac:dyDescent="0.25">
      <c r="A55" s="14" t="s">
        <v>90</v>
      </c>
      <c r="B55" s="15" t="s">
        <v>61</v>
      </c>
      <c r="C55" s="16" t="s">
        <v>13</v>
      </c>
      <c r="D55" s="17">
        <v>1607.6423486329293</v>
      </c>
      <c r="E55" s="17">
        <v>195.6</v>
      </c>
      <c r="F55" s="18">
        <f t="shared" si="0"/>
        <v>-0.87833114736848661</v>
      </c>
      <c r="G55" s="58"/>
    </row>
    <row r="56" spans="1:7" s="19" customFormat="1" ht="15" x14ac:dyDescent="0.25">
      <c r="A56" s="14" t="s">
        <v>91</v>
      </c>
      <c r="B56" s="15" t="s">
        <v>67</v>
      </c>
      <c r="C56" s="16" t="s">
        <v>13</v>
      </c>
      <c r="D56" s="17">
        <v>483.30843749999997</v>
      </c>
      <c r="E56" s="17">
        <v>176.15535</v>
      </c>
      <c r="F56" s="18">
        <f t="shared" si="0"/>
        <v>-0.63552188140725352</v>
      </c>
      <c r="G56" s="58"/>
    </row>
    <row r="57" spans="1:7" s="19" customFormat="1" ht="15" x14ac:dyDescent="0.25">
      <c r="A57" s="14" t="s">
        <v>92</v>
      </c>
      <c r="B57" s="15" t="s">
        <v>93</v>
      </c>
      <c r="C57" s="16" t="s">
        <v>13</v>
      </c>
      <c r="D57" s="17">
        <v>4876.7225708250007</v>
      </c>
      <c r="E57" s="17">
        <v>738.83474999999999</v>
      </c>
      <c r="F57" s="18">
        <f t="shared" si="0"/>
        <v>-0.84849768686451843</v>
      </c>
      <c r="G57" s="58"/>
    </row>
    <row r="58" spans="1:7" s="19" customFormat="1" ht="15" x14ac:dyDescent="0.25">
      <c r="A58" s="14" t="s">
        <v>94</v>
      </c>
      <c r="B58" s="15" t="s">
        <v>123</v>
      </c>
      <c r="C58" s="16" t="s">
        <v>13</v>
      </c>
      <c r="D58" s="17">
        <v>58082.157143325006</v>
      </c>
      <c r="E58" s="17">
        <v>55732.23414</v>
      </c>
      <c r="F58" s="18">
        <f t="shared" si="0"/>
        <v>-4.0458604137691978E-2</v>
      </c>
      <c r="G58" s="58"/>
    </row>
    <row r="59" spans="1:7" s="19" customFormat="1" ht="15" x14ac:dyDescent="0.25">
      <c r="A59" s="39" t="s">
        <v>114</v>
      </c>
      <c r="B59" s="15" t="s">
        <v>115</v>
      </c>
      <c r="C59" s="16" t="s">
        <v>13</v>
      </c>
      <c r="D59" s="17">
        <v>1793787.4631940487</v>
      </c>
      <c r="E59" s="17">
        <v>685085</v>
      </c>
      <c r="F59" s="18">
        <f>E59/D59-1</f>
        <v>-0.61807905671270225</v>
      </c>
      <c r="G59" s="59"/>
    </row>
    <row r="60" spans="1:7" s="19" customFormat="1" ht="38.25" x14ac:dyDescent="0.2">
      <c r="A60" s="39" t="s">
        <v>116</v>
      </c>
      <c r="B60" s="15" t="s">
        <v>95</v>
      </c>
      <c r="C60" s="16" t="s">
        <v>13</v>
      </c>
      <c r="D60" s="17">
        <v>890412.27239117702</v>
      </c>
      <c r="E60" s="17">
        <v>963785.89067464543</v>
      </c>
      <c r="F60" s="18">
        <f t="shared" si="0"/>
        <v>8.2404095898662266E-2</v>
      </c>
      <c r="G60" s="49" t="s">
        <v>118</v>
      </c>
    </row>
    <row r="61" spans="1:7" s="13" customFormat="1" ht="25.5" x14ac:dyDescent="0.25">
      <c r="A61" s="8" t="s">
        <v>96</v>
      </c>
      <c r="B61" s="23" t="s">
        <v>124</v>
      </c>
      <c r="C61" s="10" t="s">
        <v>13</v>
      </c>
      <c r="D61" s="11">
        <f>D7+D38</f>
        <v>23597852.535723593</v>
      </c>
      <c r="E61" s="11">
        <f>E7+E38</f>
        <v>11640286.938444646</v>
      </c>
      <c r="F61" s="18">
        <f t="shared" si="0"/>
        <v>-0.50672261720328127</v>
      </c>
      <c r="G61" s="50" t="s">
        <v>117</v>
      </c>
    </row>
    <row r="62" spans="1:7" s="13" customFormat="1" ht="25.5" x14ac:dyDescent="0.25">
      <c r="A62" s="8" t="s">
        <v>97</v>
      </c>
      <c r="B62" s="22" t="s">
        <v>98</v>
      </c>
      <c r="C62" s="10" t="s">
        <v>13</v>
      </c>
      <c r="D62" s="11">
        <f>D63</f>
        <v>3010270</v>
      </c>
      <c r="E62" s="11">
        <f>E64-E61</f>
        <v>1945704.9444753546</v>
      </c>
      <c r="F62" s="18">
        <f>E62/D62-1</f>
        <v>-0.35364437592795506</v>
      </c>
      <c r="G62" s="50" t="s">
        <v>127</v>
      </c>
    </row>
    <row r="63" spans="1:7" s="19" customFormat="1" ht="38.25" x14ac:dyDescent="0.25">
      <c r="A63" s="14"/>
      <c r="B63" s="48" t="s">
        <v>99</v>
      </c>
      <c r="C63" s="16" t="s">
        <v>13</v>
      </c>
      <c r="D63" s="17">
        <v>3010270</v>
      </c>
      <c r="E63" s="17">
        <f>E62</f>
        <v>1945704.9444753546</v>
      </c>
      <c r="F63" s="18">
        <f t="shared" si="0"/>
        <v>-0.35364437592795506</v>
      </c>
      <c r="G63" s="38" t="s">
        <v>128</v>
      </c>
    </row>
    <row r="64" spans="1:7" s="13" customFormat="1" ht="15" x14ac:dyDescent="0.25">
      <c r="A64" s="8" t="s">
        <v>100</v>
      </c>
      <c r="B64" s="9" t="s">
        <v>101</v>
      </c>
      <c r="C64" s="10" t="s">
        <v>13</v>
      </c>
      <c r="D64" s="11">
        <v>26608122.535723593</v>
      </c>
      <c r="E64" s="11">
        <v>13585991.882920001</v>
      </c>
      <c r="F64" s="18">
        <f t="shared" si="0"/>
        <v>-0.48940434017170176</v>
      </c>
      <c r="G64" s="51" t="s">
        <v>117</v>
      </c>
    </row>
    <row r="65" spans="1:7" s="13" customFormat="1" ht="15" x14ac:dyDescent="0.25">
      <c r="A65" s="8" t="s">
        <v>102</v>
      </c>
      <c r="B65" s="9" t="s">
        <v>103</v>
      </c>
      <c r="C65" s="10" t="s">
        <v>104</v>
      </c>
      <c r="D65" s="11">
        <v>3835037.9051999999</v>
      </c>
      <c r="E65" s="11">
        <v>1957635.7180000001</v>
      </c>
      <c r="F65" s="18">
        <f t="shared" si="0"/>
        <v>-0.48953940837309451</v>
      </c>
      <c r="G65" s="56"/>
    </row>
    <row r="66" spans="1:7" s="19" customFormat="1" ht="15" x14ac:dyDescent="0.25">
      <c r="A66" s="14"/>
      <c r="B66" s="15" t="s">
        <v>105</v>
      </c>
      <c r="C66" s="16" t="s">
        <v>104</v>
      </c>
      <c r="D66" s="17">
        <v>49208</v>
      </c>
      <c r="E66" s="17">
        <v>25117.177</v>
      </c>
      <c r="F66" s="18">
        <f t="shared" si="0"/>
        <v>-0.48957126889936597</v>
      </c>
      <c r="G66" s="56"/>
    </row>
    <row r="67" spans="1:7" s="19" customFormat="1" ht="15" x14ac:dyDescent="0.25">
      <c r="A67" s="14"/>
      <c r="B67" s="15" t="s">
        <v>106</v>
      </c>
      <c r="C67" s="16" t="s">
        <v>104</v>
      </c>
      <c r="D67" s="17">
        <f>SUM(D65:D66)</f>
        <v>3884245.9051999999</v>
      </c>
      <c r="E67" s="17">
        <f>SUM(E65:E66)</f>
        <v>1982752.895</v>
      </c>
      <c r="F67" s="18">
        <f t="shared" si="0"/>
        <v>-0.48953981200170482</v>
      </c>
      <c r="G67" s="56"/>
    </row>
    <row r="68" spans="1:7" s="13" customFormat="1" ht="15" x14ac:dyDescent="0.25">
      <c r="A68" s="14"/>
      <c r="B68" s="47" t="s">
        <v>107</v>
      </c>
      <c r="C68" s="16" t="s">
        <v>108</v>
      </c>
      <c r="D68" s="41">
        <v>12.11</v>
      </c>
      <c r="E68" s="41">
        <v>9.0355596074539459</v>
      </c>
      <c r="F68" s="18">
        <f t="shared" si="0"/>
        <v>-0.25387616784030176</v>
      </c>
      <c r="G68" s="56"/>
    </row>
    <row r="69" spans="1:7" s="13" customFormat="1" ht="15" x14ac:dyDescent="0.25">
      <c r="A69" s="14"/>
      <c r="B69" s="47"/>
      <c r="C69" s="16" t="s">
        <v>104</v>
      </c>
      <c r="D69" s="17">
        <v>537297.83584050566</v>
      </c>
      <c r="E69" s="17">
        <v>197835.94699999999</v>
      </c>
      <c r="F69" s="18">
        <f t="shared" si="0"/>
        <v>-0.63179463269097058</v>
      </c>
      <c r="G69" s="56"/>
    </row>
    <row r="70" spans="1:7" s="13" customFormat="1" ht="15" x14ac:dyDescent="0.25">
      <c r="A70" s="8" t="s">
        <v>109</v>
      </c>
      <c r="B70" s="23" t="s">
        <v>110</v>
      </c>
      <c r="C70" s="10" t="s">
        <v>50</v>
      </c>
      <c r="D70" s="24">
        <v>6.9381641572942838</v>
      </c>
      <c r="E70" s="24">
        <f>E64/E65</f>
        <v>6.94</v>
      </c>
      <c r="F70" s="18">
        <f t="shared" si="0"/>
        <v>2.6460064421884866E-4</v>
      </c>
      <c r="G70" s="52"/>
    </row>
    <row r="71" spans="1:7" s="19" customFormat="1" ht="15" x14ac:dyDescent="0.25">
      <c r="A71" s="14"/>
      <c r="B71" s="15" t="s">
        <v>111</v>
      </c>
      <c r="C71" s="42"/>
      <c r="D71" s="43"/>
      <c r="E71" s="43"/>
      <c r="F71" s="43"/>
      <c r="G71" s="44"/>
    </row>
    <row r="72" spans="1:7" s="19" customFormat="1" ht="15" x14ac:dyDescent="0.25">
      <c r="A72" s="14"/>
      <c r="B72" s="15" t="s">
        <v>112</v>
      </c>
      <c r="C72" s="16" t="s">
        <v>27</v>
      </c>
      <c r="D72" s="17">
        <v>3280</v>
      </c>
      <c r="E72" s="17">
        <v>3000</v>
      </c>
      <c r="F72" s="18">
        <f t="shared" si="0"/>
        <v>-8.536585365853655E-2</v>
      </c>
      <c r="G72" s="51" t="s">
        <v>117</v>
      </c>
    </row>
    <row r="73" spans="1:7" s="19" customFormat="1" ht="15" x14ac:dyDescent="0.25">
      <c r="A73" s="14"/>
      <c r="B73" s="15" t="s">
        <v>113</v>
      </c>
      <c r="C73" s="16" t="s">
        <v>27</v>
      </c>
      <c r="D73" s="17">
        <v>180648</v>
      </c>
      <c r="E73" s="17">
        <v>145587.64793611114</v>
      </c>
      <c r="F73" s="18">
        <f t="shared" ref="F73" si="1">E73/D73-1</f>
        <v>-0.19408104193729714</v>
      </c>
      <c r="G73" s="52"/>
    </row>
    <row r="75" spans="1:7" s="25" customFormat="1" x14ac:dyDescent="0.25">
      <c r="A75" s="45"/>
      <c r="B75" s="45"/>
      <c r="C75" s="45"/>
      <c r="D75" s="45"/>
      <c r="E75" s="45"/>
      <c r="F75" s="45"/>
      <c r="G75" s="45"/>
    </row>
    <row r="77" spans="1:7" s="1" customFormat="1" x14ac:dyDescent="0.25">
      <c r="A77" s="26"/>
      <c r="B77" s="27"/>
      <c r="D77" s="28"/>
      <c r="E77" s="28"/>
    </row>
    <row r="78" spans="1:7" s="1" customFormat="1" x14ac:dyDescent="0.25">
      <c r="A78" s="26"/>
      <c r="B78" s="27"/>
      <c r="D78" s="28"/>
      <c r="E78" s="28"/>
    </row>
    <row r="79" spans="1:7" s="1" customFormat="1" x14ac:dyDescent="0.25">
      <c r="A79" s="3"/>
      <c r="B79" s="27"/>
      <c r="D79" s="28"/>
      <c r="E79" s="28"/>
    </row>
    <row r="80" spans="1:7" s="1" customFormat="1" x14ac:dyDescent="0.25">
      <c r="A80" s="3"/>
      <c r="B80" s="27"/>
      <c r="D80" s="28"/>
      <c r="E80" s="28"/>
    </row>
    <row r="81" spans="1:5" s="1" customFormat="1" x14ac:dyDescent="0.25">
      <c r="A81" s="3"/>
      <c r="B81" s="27"/>
      <c r="D81" s="28"/>
      <c r="E81" s="28"/>
    </row>
    <row r="82" spans="1:5" s="1" customFormat="1" ht="15" x14ac:dyDescent="0.25">
      <c r="B82" s="27"/>
      <c r="D82" s="28"/>
      <c r="E82" s="28"/>
    </row>
    <row r="83" spans="1:5" s="1" customFormat="1" x14ac:dyDescent="0.25">
      <c r="A83" s="29"/>
      <c r="B83" s="27"/>
      <c r="D83" s="28"/>
      <c r="E83" s="28"/>
    </row>
    <row r="84" spans="1:5" s="1" customFormat="1" ht="15" x14ac:dyDescent="0.25">
      <c r="A84" s="30"/>
      <c r="B84" s="2"/>
      <c r="D84" s="31"/>
      <c r="E84" s="31"/>
    </row>
    <row r="85" spans="1:5" s="1" customFormat="1" ht="15" x14ac:dyDescent="0.25">
      <c r="A85" s="30"/>
      <c r="B85" s="28"/>
      <c r="D85" s="31"/>
      <c r="E85" s="31"/>
    </row>
    <row r="86" spans="1:5" s="1" customFormat="1" ht="15" x14ac:dyDescent="0.25">
      <c r="B86" s="27"/>
      <c r="D86" s="28"/>
      <c r="E86" s="28"/>
    </row>
    <row r="87" spans="1:5" s="1" customFormat="1" ht="15" x14ac:dyDescent="0.25">
      <c r="B87" s="27"/>
      <c r="D87" s="28"/>
      <c r="E87" s="28"/>
    </row>
    <row r="88" spans="1:5" s="1" customFormat="1" ht="15" x14ac:dyDescent="0.25">
      <c r="B88" s="27"/>
      <c r="D88" s="28"/>
      <c r="E88" s="28"/>
    </row>
    <row r="89" spans="1:5" s="32" customFormat="1" x14ac:dyDescent="0.25">
      <c r="A89" s="3"/>
      <c r="B89" s="25"/>
      <c r="D89" s="33"/>
      <c r="E89" s="33"/>
    </row>
    <row r="90" spans="1:5" s="32" customFormat="1" x14ac:dyDescent="0.25">
      <c r="A90" s="3"/>
      <c r="B90" s="25"/>
      <c r="D90" s="33"/>
      <c r="E90" s="33"/>
    </row>
    <row r="91" spans="1:5" s="32" customFormat="1" x14ac:dyDescent="0.25">
      <c r="A91" s="3"/>
      <c r="B91" s="25"/>
      <c r="D91" s="33"/>
      <c r="E91" s="33"/>
    </row>
    <row r="92" spans="1:5" s="32" customFormat="1" x14ac:dyDescent="0.25">
      <c r="A92" s="3"/>
      <c r="B92" s="25"/>
      <c r="D92" s="33"/>
      <c r="E92" s="33"/>
    </row>
    <row r="93" spans="1:5" s="32" customFormat="1" x14ac:dyDescent="0.25">
      <c r="A93" s="3"/>
      <c r="B93" s="25"/>
      <c r="D93" s="33"/>
      <c r="E93" s="33"/>
    </row>
    <row r="94" spans="1:5" s="32" customFormat="1" x14ac:dyDescent="0.25">
      <c r="A94" s="3"/>
      <c r="B94" s="25"/>
      <c r="D94" s="33"/>
      <c r="E94" s="33"/>
    </row>
    <row r="95" spans="1:5" s="32" customFormat="1" x14ac:dyDescent="0.25">
      <c r="A95" s="3"/>
      <c r="B95" s="25"/>
      <c r="D95" s="33"/>
      <c r="E95" s="33"/>
    </row>
    <row r="96" spans="1:5" s="32" customFormat="1" x14ac:dyDescent="0.25">
      <c r="A96" s="3"/>
      <c r="B96" s="25"/>
      <c r="D96" s="33"/>
      <c r="E96" s="33"/>
    </row>
    <row r="97" spans="1:5" s="32" customFormat="1" x14ac:dyDescent="0.25">
      <c r="A97" s="3"/>
      <c r="B97" s="25"/>
      <c r="D97" s="33"/>
      <c r="E97" s="33"/>
    </row>
    <row r="98" spans="1:5" s="32" customFormat="1" x14ac:dyDescent="0.25">
      <c r="D98" s="34"/>
    </row>
    <row r="99" spans="1:5" s="32" customFormat="1" x14ac:dyDescent="0.25">
      <c r="A99" s="3"/>
      <c r="B99" s="35"/>
      <c r="C99" s="35"/>
      <c r="D99" s="35"/>
      <c r="E99" s="35"/>
    </row>
  </sheetData>
  <mergeCells count="10">
    <mergeCell ref="C71:G71"/>
    <mergeCell ref="G72:G73"/>
    <mergeCell ref="A75:G75"/>
    <mergeCell ref="A4:G4"/>
    <mergeCell ref="A5:G5"/>
    <mergeCell ref="B68:B69"/>
    <mergeCell ref="G7:G11"/>
    <mergeCell ref="G13:G37"/>
    <mergeCell ref="G38:G59"/>
    <mergeCell ref="G64:G70"/>
  </mergeCells>
  <pageMargins left="0.2" right="0.2" top="0.56000000000000005" bottom="0.18" header="0.57999999999999996" footer="0.17"/>
  <pageSetup paperSize="9" scale="81" fitToHeight="0" orientation="landscape" horizontalDpi="4294967295" verticalDpi="4294967295" r:id="rId1"/>
  <rowBreaks count="4" manualBreakCount="4">
    <brk id="16" max="7" man="1"/>
    <brk id="56" max="7" man="1"/>
    <brk id="66" max="7" man="1"/>
    <brk id="86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ТС 6 мес.2021г.</vt:lpstr>
      <vt:lpstr>'ТС 6 мес.2021г.'!Область_печати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Коканчинова Аяна Уальхановна</cp:lastModifiedBy>
  <dcterms:created xsi:type="dcterms:W3CDTF">2020-05-19T03:53:18Z</dcterms:created>
  <dcterms:modified xsi:type="dcterms:W3CDTF">2021-07-19T10:34:20Z</dcterms:modified>
</cp:coreProperties>
</file>