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data2\пользователи\ГБА\Тарифная группа\Отчетность в ДКРЕМ\Публичные слушания\за 2021 г\2021 год\Для размещения на сайте компании_ в СМИ\"/>
    </mc:Choice>
  </mc:AlternateContent>
  <bookViews>
    <workbookView xWindow="0" yWindow="0" windowWidth="28800" windowHeight="12345"/>
  </bookViews>
  <sheets>
    <sheet name="Исполнение ТС" sheetId="1" r:id="rId1"/>
  </sheets>
  <externalReferences>
    <externalReference r:id="rId2"/>
    <externalReference r:id="rId3"/>
  </externalReferences>
  <definedNames>
    <definedName name="_____sal2" hidden="1">{"SALARIOS",#N/A,FALSE,"Hoja3";"SUELDOS EMPLEADOS",#N/A,FALSE,"Hoja4";"SUELDOS EJECUTIVOS",#N/A,FALSE,"Hoja5"}</definedName>
    <definedName name="____745455" hidden="1">[1]JTwo!$D$86:$D$98</definedName>
    <definedName name="____856555" hidden="1">[1]JOne!$D$86:$D$98</definedName>
    <definedName name="___1__123Graph_ACHART_1" hidden="1">[1]Calc!$D$38:$D$83</definedName>
    <definedName name="___10__123Graph_ACHART_18" hidden="1">[1]GrFour!$B$115:$B$185</definedName>
    <definedName name="___11__123Graph_ACHART_2" hidden="1">[1]Calc!$F$23:$F$58</definedName>
    <definedName name="___12__123Graph_ACHART_22" hidden="1">[1]MOne!$B$145:$B$231</definedName>
    <definedName name="___13__123Graph_ACHART_23" hidden="1">[1]MTwo!$B$145:$B$232</definedName>
    <definedName name="___14__123Graph_ACHART_24" hidden="1">[1]KOne!$B$230:$B$755</definedName>
    <definedName name="___15__123Graph_ACHART_25" hidden="1">[1]GoSeven!$B$90:$B$125</definedName>
    <definedName name="___16__123Graph_ACHART_26" hidden="1">[1]GrThree!$B$90:$B$140</definedName>
    <definedName name="___17__123Graph_ACHART_27" hidden="1">[1]HTwo!$B$88:$B$130</definedName>
    <definedName name="___18__123Graph_ACHART_28" hidden="1">[1]JOne!$B$86:$B$112</definedName>
    <definedName name="___19__123Graph_ACHART_29" hidden="1">[1]JTwo!$B$86:$B$116</definedName>
    <definedName name="___2__123Graph_ACHART_10" hidden="1">[1]Calc!$AB$153:$AB$325</definedName>
    <definedName name="___20__123Graph_ACHART_3" hidden="1">[1]Calc!$H$38:$H$107</definedName>
    <definedName name="___21__123Graph_ACHART_30" hidden="1">[1]HOne!$B$88:$B$130</definedName>
    <definedName name="___22__123Graph_ACHART_4" hidden="1">[1]Calc!$L$13:$L$53</definedName>
    <definedName name="___23__123Graph_ACHART_5" hidden="1">[1]Calc!$N$9:$N$36</definedName>
    <definedName name="___24__123Graph_ACHART_6" hidden="1">[1]Calc!$P$9:$P$41</definedName>
    <definedName name="___25__123Graph_ACHART_7" hidden="1">[1]Calc!$R$153:$R$688</definedName>
    <definedName name="___26__123Graph_ACHART_8" hidden="1">[1]Calc!$T$83:$T$153</definedName>
    <definedName name="___27__123Graph_ACHART_9" hidden="1">[1]Calc!$V$83:$V$153</definedName>
    <definedName name="___28__123Graph_BCHART_1" hidden="1">[1]Calc!$E$38:$E$83</definedName>
    <definedName name="___29__123Graph_BCHART_10" hidden="1">[1]Calc!$AC$153:$AC$325</definedName>
    <definedName name="___3__123Graph_ACHART_11" hidden="1">[1]Calc!$Z$153:$Z$315</definedName>
    <definedName name="___30__123Graph_BCHART_11" hidden="1">[1]Calc!$AA$153:$AA$315</definedName>
    <definedName name="___31__123Graph_BCHART_12" hidden="1">[1]Calc!$Y$153:$Y$313</definedName>
    <definedName name="___32__123Graph_BCHART_13" hidden="1">[1]Calc!$AE$10:$AE$33</definedName>
    <definedName name="___33__123Graph_BCHART_14" hidden="1">[1]Calc!$AI$10:$AI$28</definedName>
    <definedName name="___34__123Graph_BCHART_15" hidden="1">[1]Calc!$AK$8:$AK$19</definedName>
    <definedName name="___35__123Graph_BCHART_16" hidden="1">[1]Calc!$AM$8:$AM$21</definedName>
    <definedName name="___36__123Graph_BCHART_17" hidden="1">[1]GoEight!$C$115:$C$160</definedName>
    <definedName name="___37__123Graph_BCHART_18" hidden="1">[1]GrFour!$C$115:$C$190</definedName>
    <definedName name="___38__123Graph_BCHART_2" hidden="1">[1]Calc!$G$23:$G$58</definedName>
    <definedName name="___39__123Graph_BCHART_22" hidden="1">[1]MOne!$C$145:$C$231</definedName>
    <definedName name="___4__123Graph_ACHART_12" hidden="1">[1]Calc!$X$153:$X$313</definedName>
    <definedName name="___40__123Graph_BCHART_23" hidden="1">[1]MTwo!$C$145:$C$231</definedName>
    <definedName name="___41__123Graph_BCHART_24" hidden="1">[1]KOne!$C$230:$C$755</definedName>
    <definedName name="___42__123Graph_BCHART_25" hidden="1">[1]GoSeven!$C$90:$C$125</definedName>
    <definedName name="___43__123Graph_BCHART_26" hidden="1">[1]GrThree!$C$90:$C$140</definedName>
    <definedName name="___44__123Graph_BCHART_27" hidden="1">[1]HTwo!$C$88:$C$130</definedName>
    <definedName name="___44745" hidden="1">[1]JOne!$E$86:$E$98</definedName>
    <definedName name="___45__123Graph_BCHART_28" hidden="1">[1]JOne!$C$86:$C$112</definedName>
    <definedName name="___454554" hidden="1">[1]JTwo!$E$86:$E$98</definedName>
    <definedName name="___46" hidden="1">[1]Calc!$M$13:$M$53</definedName>
    <definedName name="___46__123Graph_BCHART_29" hidden="1">[1]JTwo!$C$86:$C$116</definedName>
    <definedName name="___47__123Graph_BCHART_3" hidden="1">[1]Calc!$I$38:$I$107</definedName>
    <definedName name="___48__123Graph_BCHART_30" hidden="1">[1]HOne!$C$88:$C$130</definedName>
    <definedName name="___49__123Graph_BCHART_4" hidden="1">[1]Calc!$M$13:$M$53</definedName>
    <definedName name="___5__123Graph_ACHART_13" hidden="1">[1]Calc!$AD$10:$AD$33</definedName>
    <definedName name="___50__123Graph_BCHART_5" hidden="1">[1]Calc!$O$9:$O$36</definedName>
    <definedName name="___51__123Graph_BCHART_6" hidden="1">[1]Calc!$Q$9:$Q$41</definedName>
    <definedName name="___52__123Graph_BCHART_7" hidden="1">[1]Calc!$S$153:$S$688</definedName>
    <definedName name="___53__123Graph_BCHART_8" hidden="1">[1]Calc!$U$83:$U$153</definedName>
    <definedName name="___54__123Graph_BCHART_9" hidden="1">[1]Calc!$W$83:$W$153</definedName>
    <definedName name="___55" hidden="1">[1]Calc!$Q$9:$Q$41</definedName>
    <definedName name="___55__123Graph_CCHART_25" hidden="1">[1]GoSeven!$D$90:$D$105</definedName>
    <definedName name="___555" hidden="1">[1]HOne!$C$88:$C$130</definedName>
    <definedName name="___5552" hidden="1">[1]Calc!$S$153:$S$688</definedName>
    <definedName name="___5555" hidden="1">[1]Calc!$A$153:$A$315</definedName>
    <definedName name="___56__123Graph_CCHART_26" hidden="1">[1]GrThree!$D$90:$D$110</definedName>
    <definedName name="___56666" hidden="1">[1]HTwo!$D$88:$D$110</definedName>
    <definedName name="___57__123Graph_CCHART_27" hidden="1">[1]HTwo!$D$88:$D$110</definedName>
    <definedName name="___58__123Graph_CCHART_28" hidden="1">[1]JOne!$D$86:$D$98</definedName>
    <definedName name="___59__123Graph_CCHART_29" hidden="1">[1]JTwo!$D$86:$D$98</definedName>
    <definedName name="___6__123Graph_ACHART_14" hidden="1">[1]Calc!$AH$10:$AH$28</definedName>
    <definedName name="___60__123Graph_CCHART_30" hidden="1">[1]HOne!$D$88:$D$110</definedName>
    <definedName name="___61__123Graph_DCHART_25" hidden="1">[1]GoSeven!$E$90:$E$105</definedName>
    <definedName name="___62__123Graph_DCHART_26" hidden="1">[1]GrThree!$E$90:$E$110</definedName>
    <definedName name="___63__123Graph_DCHART_27" hidden="1">[1]HTwo!$E$88:$E$110</definedName>
    <definedName name="___64__123Graph_DCHART_28" hidden="1">[1]JOne!$E$86:$E$98</definedName>
    <definedName name="___65__123Graph_DCHART_29" hidden="1">[1]JTwo!$E$86:$E$98</definedName>
    <definedName name="___6565" hidden="1">[1]Calc!$O$9:$O$36</definedName>
    <definedName name="___65656" hidden="1">[1]GrThree!$E$90:$E$110</definedName>
    <definedName name="___66__123Graph_DCHART_30" hidden="1">[1]HOne!$E$86:$E$110</definedName>
    <definedName name="___67__123Graph_XCHART_10" hidden="1">[1]Calc!$A$153:$A$325</definedName>
    <definedName name="___68__123Graph_XCHART_11" hidden="1">[1]Calc!$A$153:$A$315</definedName>
    <definedName name="___69__123Graph_XCHART_12" hidden="1">[1]Calc!$A$153:$A$313</definedName>
    <definedName name="___7__123Graph_ACHART_15" hidden="1">[1]Calc!$AJ$8:$AJ$19</definedName>
    <definedName name="___70__123Graph_XCHART_13" hidden="1">[1]Calc!$A$13:$A$33</definedName>
    <definedName name="___71__123Graph_XCHART_14" hidden="1">[1]Calc!$A$11:$A$28</definedName>
    <definedName name="___72__123Graph_XCHART_15" hidden="1">[1]Calc!$A$8:$A$19</definedName>
    <definedName name="___73__123Graph_XCHART_16" hidden="1">[1]Calc!$A$8:$A$21</definedName>
    <definedName name="___74__123Graph_XCHART_2" hidden="1">[1]Calc!$A$23:$A$58</definedName>
    <definedName name="___7454" hidden="1">[1]GoSeven!$D$90:$D$105</definedName>
    <definedName name="___74545" hidden="1">[1]HOne!$D$88:$D$110</definedName>
    <definedName name="___745858" hidden="1">[1]GoSeven!$E$90:$E$105</definedName>
    <definedName name="___75__123Graph_XCHART_3" hidden="1">[1]Calc!$A$38:$A$107</definedName>
    <definedName name="___75545454" hidden="1">[1]HTwo!$E$88:$E$110</definedName>
    <definedName name="___76__123Graph_XCHART_4" hidden="1">[1]Calc!$A$13:$A$53</definedName>
    <definedName name="___77__123Graph_XCHART_5" hidden="1">[1]Calc!$A$9:$A$36</definedName>
    <definedName name="___78__123Graph_XCHART_6" hidden="1">[1]Calc!$A$9:$A$41</definedName>
    <definedName name="___79__123Graph_XCHART_7" hidden="1">[1]Calc!$A$153:$A$688</definedName>
    <definedName name="___8__123Graph_ACHART_16" hidden="1">[1]Calc!$AL$8:$AL$21</definedName>
    <definedName name="___80__123Graph_XCHART_8" hidden="1">[1]Calc!$A$83:$A$154</definedName>
    <definedName name="___81__123Graph_XCHART_9" hidden="1">[1]Calc!$A$83:$A$153</definedName>
    <definedName name="___9__123Graph_ACHART_17" hidden="1">[1]GoEight!$B$115:$B$160</definedName>
    <definedName name="___98" hidden="1">[1]Calc!$U$83:$U$153</definedName>
    <definedName name="__10__123Graph_ACHART_18" hidden="1">[1]GrFour!$B$115:$B$185</definedName>
    <definedName name="__12__123Graph_ACHART_22" hidden="1">[1]MOne!$B$145:$B$231</definedName>
    <definedName name="__13__123Graph_ACHART_23" hidden="1">[1]MTwo!$B$145:$B$232</definedName>
    <definedName name="__14__123Graph_ACHART_24" hidden="1">[1]KOne!$B$230:$B$755</definedName>
    <definedName name="__15__123Graph_ACHART_25" hidden="1">[1]GoSeven!$B$90:$B$125</definedName>
    <definedName name="__155" hidden="1">[1]JOne!$C$86:$C$112</definedName>
    <definedName name="__16__123Graph_ACHART_26" hidden="1">[1]GrThree!$B$90:$B$140</definedName>
    <definedName name="__17__123Graph_ACHART_27" hidden="1">[1]HTwo!$B$88:$B$130</definedName>
    <definedName name="__18__123Graph_ACHART_28" hidden="1">[1]JOne!$B$86:$B$112</definedName>
    <definedName name="__19__123Graph_ACHART_29" hidden="1">[1]JTwo!$B$86:$B$116</definedName>
    <definedName name="__2__123Graph_ACHART_10" hidden="1">[1]Calc!$AB$153:$AB$325</definedName>
    <definedName name="__20__123Graph_ACHART_3" hidden="1">[1]Calc!$H$38:$H$107</definedName>
    <definedName name="__21__123Graph_ACHART_30" hidden="1">[1]HOne!$B$88:$B$130</definedName>
    <definedName name="__22__123Graph_ACHART_4" hidden="1">[1]Calc!$L$13:$L$53</definedName>
    <definedName name="__23__123Graph_ACHART_5" hidden="1">[1]Calc!$N$9:$N$36</definedName>
    <definedName name="__24__123Graph_ACHART_6" hidden="1">[1]Calc!$P$9:$P$41</definedName>
    <definedName name="__25__123Graph_ACHART_7" hidden="1">[1]Calc!$R$153:$R$688</definedName>
    <definedName name="__26__123Graph_ACHART_8" hidden="1">[1]Calc!$T$83:$T$153</definedName>
    <definedName name="__27__123Graph_ACHART_9" hidden="1">[1]Calc!$V$83:$V$153</definedName>
    <definedName name="__28__123Graph_BCHART_1" hidden="1">[1]Calc!$E$38:$E$83</definedName>
    <definedName name="__29__123Graph_BCHART_10" hidden="1">[1]Calc!$AC$153:$AC$325</definedName>
    <definedName name="__3__123Graph_ACHART_11" hidden="1">[1]Calc!$Z$153:$Z$315</definedName>
    <definedName name="__30__123Graph_BCHART_11" hidden="1">[1]Calc!$AA$153:$AA$315</definedName>
    <definedName name="__31__123Graph_BCHART_12" hidden="1">[1]Calc!$Y$153:$Y$313</definedName>
    <definedName name="__32__123Graph_BCHART_13" hidden="1">[1]Calc!$AE$10:$AE$33</definedName>
    <definedName name="__33__123Graph_BCHART_14" hidden="1">[1]Calc!$AI$10:$AI$28</definedName>
    <definedName name="__34__123Graph_BCHART_15" hidden="1">[1]Calc!$AK$8:$AK$19</definedName>
    <definedName name="__35__123Graph_BCHART_16" hidden="1">[1]Calc!$AM$8:$AM$21</definedName>
    <definedName name="__36__123Graph_BCHART_17" hidden="1">[1]GoEight!$C$115:$C$160</definedName>
    <definedName name="__37__123Graph_BCHART_18" hidden="1">[1]GrFour!$C$115:$C$190</definedName>
    <definedName name="__38__123Graph_BCHART_2" hidden="1">[1]Calc!$G$23:$G$58</definedName>
    <definedName name="__39__123Graph_BCHART_22" hidden="1">[1]MOne!$C$145:$C$231</definedName>
    <definedName name="__4__123Graph_ACHART_12" hidden="1">[1]Calc!$X$153:$X$313</definedName>
    <definedName name="__40__123Graph_BCHART_23" hidden="1">[1]MTwo!$C$145:$C$231</definedName>
    <definedName name="__41__123Graph_BCHART_24" hidden="1">[1]KOne!$C$230:$C$755</definedName>
    <definedName name="__42__123Graph_BCHART_25" hidden="1">[1]GoSeven!$C$90:$C$125</definedName>
    <definedName name="__43__123Graph_BCHART_26" hidden="1">[1]GrThree!$C$90:$C$140</definedName>
    <definedName name="__44__123Graph_BCHART_27" hidden="1">[1]HTwo!$C$88:$C$130</definedName>
    <definedName name="__45__123Graph_BCHART_28" hidden="1">[1]JOne!$C$86:$C$112</definedName>
    <definedName name="__45545" hidden="1">[1]Calc!$A$153:$A$313</definedName>
    <definedName name="__45555" hidden="1">[1]GrThree!$D$90:$D$110</definedName>
    <definedName name="__46__123Graph_BCHART_29" hidden="1">[1]JTwo!$C$86:$C$116</definedName>
    <definedName name="__46566" hidden="1">[1]Calc!$W$83:$W$153</definedName>
    <definedName name="__47__123Graph_BCHART_3" hidden="1">[1]Calc!$I$38:$I$107</definedName>
    <definedName name="__48__123Graph_BCHART_30" hidden="1">[1]HOne!$C$88:$C$130</definedName>
    <definedName name="__49__123Graph_BCHART_4" hidden="1">[1]Calc!$M$13:$M$53</definedName>
    <definedName name="__5__123Graph_ACHART_13" hidden="1">[1]Calc!$AD$10:$AD$33</definedName>
    <definedName name="__50__123Graph_BCHART_5" hidden="1">[1]Calc!$O$9:$O$36</definedName>
    <definedName name="__51__123Graph_BCHART_6" hidden="1">[1]Calc!$Q$9:$Q$41</definedName>
    <definedName name="__52__123Graph_BCHART_7" hidden="1">[1]Calc!$S$153:$S$688</definedName>
    <definedName name="__53__123Graph_BCHART_8" hidden="1">[1]Calc!$U$83:$U$153</definedName>
    <definedName name="__54__123Graph_BCHART_9" hidden="1">[1]Calc!$W$83:$W$153</definedName>
    <definedName name="__55__123Graph_CCHART_25" hidden="1">[1]GoSeven!$D$90:$D$105</definedName>
    <definedName name="__5555" hidden="1">[1]Calc!$A$153:$A$325</definedName>
    <definedName name="__56__123Graph_CCHART_26" hidden="1">[1]GrThree!$D$90:$D$110</definedName>
    <definedName name="__566" hidden="1">[1]Calc!$A$11:$A$28</definedName>
    <definedName name="__566556" hidden="1">[1]Calc!$I$38:$I$107</definedName>
    <definedName name="__57__123Graph_CCHART_27" hidden="1">[1]HTwo!$D$88:$D$110</definedName>
    <definedName name="__58__123Graph_CCHART_28" hidden="1">[1]JOne!$D$86:$D$98</definedName>
    <definedName name="__59__123Graph_CCHART_29" hidden="1">[1]JTwo!$D$86:$D$98</definedName>
    <definedName name="__6__123Graph_ACHART_14" hidden="1">[1]Calc!$AH$10:$AH$28</definedName>
    <definedName name="__60__123Graph_CCHART_30" hidden="1">[1]HOne!$D$88:$D$110</definedName>
    <definedName name="__61__123Graph_DCHART_25" hidden="1">[1]GoSeven!$E$90:$E$105</definedName>
    <definedName name="__62__123Graph_DCHART_26" hidden="1">[1]GrThree!$E$90:$E$110</definedName>
    <definedName name="__63__123Graph_DCHART_27" hidden="1">[1]HTwo!$E$88:$E$110</definedName>
    <definedName name="__64__123Graph_DCHART_28" hidden="1">[1]JOne!$E$86:$E$98</definedName>
    <definedName name="__65__123Graph_DCHART_29" hidden="1">[1]JTwo!$E$86:$E$98</definedName>
    <definedName name="__66__123Graph_DCHART_30" hidden="1">[1]HOne!$E$86:$E$110</definedName>
    <definedName name="__67__123Graph_XCHART_10" hidden="1">[1]Calc!$A$153:$A$325</definedName>
    <definedName name="__68__123Graph_XCHART_11" hidden="1">[1]Calc!$A$153:$A$315</definedName>
    <definedName name="__69__123Graph_XCHART_12" hidden="1">[1]Calc!$A$153:$A$313</definedName>
    <definedName name="__7__123Graph_ACHART_15" hidden="1">[1]Calc!$AJ$8:$AJ$19</definedName>
    <definedName name="__70__123Graph_XCHART_13" hidden="1">[1]Calc!$A$13:$A$33</definedName>
    <definedName name="__71__123Graph_XCHART_14" hidden="1">[1]Calc!$A$11:$A$28</definedName>
    <definedName name="__72__123Graph_XCHART_15" hidden="1">[1]Calc!$A$8:$A$19</definedName>
    <definedName name="__73__123Graph_XCHART_16" hidden="1">[1]Calc!$A$8:$A$21</definedName>
    <definedName name="__74__123Graph_XCHART_2" hidden="1">[1]Calc!$A$23:$A$58</definedName>
    <definedName name="__75__123Graph_XCHART_3" hidden="1">[1]Calc!$A$38:$A$107</definedName>
    <definedName name="__76__123Graph_XCHART_4" hidden="1">[1]Calc!$A$13:$A$53</definedName>
    <definedName name="__77__123Graph_XCHART_5" hidden="1">[1]Calc!$A$9:$A$36</definedName>
    <definedName name="__78__123Graph_XCHART_6" hidden="1">[1]Calc!$A$9:$A$41</definedName>
    <definedName name="__79__123Graph_XCHART_7" hidden="1">[1]Calc!$A$153:$A$688</definedName>
    <definedName name="__8__123Graph_ACHART_16" hidden="1">[1]Calc!$AL$8:$AL$21</definedName>
    <definedName name="__80__123Graph_XCHART_8" hidden="1">[1]Calc!$A$83:$A$154</definedName>
    <definedName name="__81__123Graph_XCHART_9" hidden="1">[1]Calc!$A$83:$A$153</definedName>
    <definedName name="__858558" hidden="1">[1]HOne!$E$86:$E$110</definedName>
    <definedName name="__9__123Graph_ACHART_17" hidden="1">[1]GoEight!$B$115:$B$160</definedName>
    <definedName name="__996" hidden="1">[1]Calc!$A$8:$A$19</definedName>
    <definedName name="__iii8" hidden="1">[1]JOne!$B$86:$B$112</definedName>
    <definedName name="__iij5" hidden="1">[1]HOne!$B$88:$B$130</definedName>
    <definedName name="_1__123Graph_ACHART_1" hidden="1">[1]Calc!$D$38:$D$83</definedName>
    <definedName name="_1__123Graph_XCHART_16" hidden="1">[1]Calc!$A$8:$A$21</definedName>
    <definedName name="_10__123Graph_ACHART_18" hidden="1">[1]GrFour!$B$115:$B$185</definedName>
    <definedName name="_11__123Graph_ACHART_2" hidden="1">[1]Calc!$F$23:$F$58</definedName>
    <definedName name="_12__123Graph_ACHART_22" hidden="1">[1]MOne!$B$145:$B$231</definedName>
    <definedName name="_125nhg" hidden="1">[1]Calc!$AH$10:$AH$28</definedName>
    <definedName name="_13__123Graph_ACHART_23" hidden="1">[1]MTwo!$B$145:$B$232</definedName>
    <definedName name="_14__123Graph_ACHART_24" hidden="1">[1]KOne!$B$230:$B$755</definedName>
    <definedName name="_15__123Graph_ACHART_25" hidden="1">[1]GoSeven!$B$90:$B$125</definedName>
    <definedName name="_16__123Graph_ACHART_26" hidden="1">[1]GrThree!$B$90:$B$140</definedName>
    <definedName name="_17__123Graph_ACHART_27" hidden="1">[1]HTwo!$B$88:$B$130</definedName>
    <definedName name="_18__123Graph_ACHART_28" hidden="1">[1]JOne!$B$86:$B$112</definedName>
    <definedName name="_19__123Graph_ACHART_29" hidden="1">[1]JTwo!$B$86:$B$116</definedName>
    <definedName name="_2__123Graph_ACHART_10" hidden="1">[1]Calc!$AB$153:$AB$325</definedName>
    <definedName name="_2__123Graph_XCHART_2" hidden="1">[1]Calc!$A$23:$A$58</definedName>
    <definedName name="_20__123Graph_ACHART_3" hidden="1">[1]Calc!$H$38:$H$107</definedName>
    <definedName name="_21__123Graph_ACHART_30" hidden="1">[1]HOne!$B$88:$B$130</definedName>
    <definedName name="_22__123Graph_ACHART_4" hidden="1">[1]Calc!$L$13:$L$53</definedName>
    <definedName name="_23__123Graph_ACHART_5" hidden="1">[1]Calc!$N$9:$N$36</definedName>
    <definedName name="_236jky" hidden="1">[1]Calc!$X$153:$X$313</definedName>
    <definedName name="_24__123Graph_ACHART_6" hidden="1">[1]Calc!$P$9:$P$41</definedName>
    <definedName name="_25__123Graph_ACHART_7" hidden="1">[1]Calc!$R$153:$R$688</definedName>
    <definedName name="_256gntyj" hidden="1">[1]Calc!$AJ$8:$AJ$19</definedName>
    <definedName name="_256io" hidden="1">[1]Calc!$AB$153:$AB$325</definedName>
    <definedName name="_26__123Graph_ACHART_8" hidden="1">[1]Calc!$T$83:$T$153</definedName>
    <definedName name="_27__123Graph_ACHART_9" hidden="1">[1]Calc!$V$83:$V$153</definedName>
    <definedName name="_28__123Graph_BCHART_1" hidden="1">[1]Calc!$E$38:$E$83</definedName>
    <definedName name="_29__123Graph_BCHART_10" hidden="1">[1]Calc!$AC$153:$AC$325</definedName>
    <definedName name="_3__123Graph_ACHART_11" hidden="1">[1]Calc!$Z$153:$Z$315</definedName>
    <definedName name="_3__123Graph_XCHART_3" hidden="1">[1]Calc!$A$38:$A$107</definedName>
    <definedName name="_30__123Graph_BCHART_11" hidden="1">[1]Calc!$AA$153:$AA$315</definedName>
    <definedName name="_31__123Graph_BCHART_12" hidden="1">[1]Calc!$Y$153:$Y$313</definedName>
    <definedName name="_32__123Graph_BCHART_13" hidden="1">[1]Calc!$AE$10:$AE$33</definedName>
    <definedName name="_33__123Graph_BCHART_14" hidden="1">[1]Calc!$AI$10:$AI$28</definedName>
    <definedName name="_34__123Graph_BCHART_15" hidden="1">[1]Calc!$AK$8:$AK$19</definedName>
    <definedName name="_35__123Graph_BCHART_16" hidden="1">[1]Calc!$AM$8:$AM$21</definedName>
    <definedName name="_36__123Graph_BCHART_17" hidden="1">[1]GoEight!$C$115:$C$160</definedName>
    <definedName name="_37__123Graph_BCHART_18" hidden="1">[1]GrFour!$C$115:$C$190</definedName>
    <definedName name="_38__123Graph_BCHART_2" hidden="1">[1]Calc!$G$23:$G$58</definedName>
    <definedName name="_39__123Graph_BCHART_22" hidden="1">[1]MOne!$C$145:$C$231</definedName>
    <definedName name="_4__123Graph_ACHART_12" hidden="1">[1]Calc!$X$153:$X$313</definedName>
    <definedName name="_4__123Graph_XCHART_4" hidden="1">[1]Calc!$A$13:$A$53</definedName>
    <definedName name="_40__123Graph_BCHART_23" hidden="1">[1]MTwo!$C$145:$C$231</definedName>
    <definedName name="_41__123Graph_BCHART_24" hidden="1">[1]KOne!$C$230:$C$755</definedName>
    <definedName name="_42__123Graph_BCHART_25" hidden="1">[1]GoSeven!$C$90:$C$125</definedName>
    <definedName name="_43__123Graph_BCHART_26" hidden="1">[1]GrThree!$C$90:$C$140</definedName>
    <definedName name="_44__123Graph_BCHART_27" hidden="1">[1]HTwo!$C$88:$C$130</definedName>
    <definedName name="_45__123Graph_BCHART_28" hidden="1">[1]JOne!$C$86:$C$112</definedName>
    <definedName name="_46__123Graph_BCHART_29" hidden="1">[1]JTwo!$C$86:$C$116</definedName>
    <definedName name="_47__123Graph_BCHART_3" hidden="1">[1]Calc!$I$38:$I$107</definedName>
    <definedName name="_48__123Graph_BCHART_30" hidden="1">[1]HOne!$C$88:$C$130</definedName>
    <definedName name="_49__123Graph_BCHART_4" hidden="1">[1]Calc!$M$13:$M$53</definedName>
    <definedName name="_5__123Graph_ACHART_13" hidden="1">[1]Calc!$AD$10:$AD$33</definedName>
    <definedName name="_5__123Graph_XCHART_5" hidden="1">[1]Calc!$A$9:$A$36</definedName>
    <definedName name="_50__123Graph_BCHART_5" hidden="1">[1]Calc!$O$9:$O$36</definedName>
    <definedName name="_51__123Graph_BCHART_6" hidden="1">[1]Calc!$Q$9:$Q$41</definedName>
    <definedName name="_52__123Graph_BCHART_7" hidden="1">[1]Calc!$S$153:$S$688</definedName>
    <definedName name="_53__123Graph_BCHART_8" hidden="1">[1]Calc!$U$83:$U$153</definedName>
    <definedName name="_54__123Graph_BCHART_9" hidden="1">[1]Calc!$W$83:$W$153</definedName>
    <definedName name="_55__123Graph_CCHART_25" hidden="1">[1]GoSeven!$D$90:$D$105</definedName>
    <definedName name="_556" hidden="1">[1]Calc!$F$23:$F$58</definedName>
    <definedName name="_55656" hidden="1">[1]MOne!$B$145:$B$231</definedName>
    <definedName name="_56__123Graph_CCHART_26" hidden="1">[1]GrThree!$D$90:$D$110</definedName>
    <definedName name="_568JK" hidden="1">[1]Calc!$D$38:$D$83</definedName>
    <definedName name="_57__123Graph_CCHART_27" hidden="1">[1]HTwo!$D$88:$D$110</definedName>
    <definedName name="_58__123Graph_CCHART_28" hidden="1">[1]JOne!$D$86:$D$98</definedName>
    <definedName name="_59__123Graph_CCHART_29" hidden="1">[1]JTwo!$D$86:$D$98</definedName>
    <definedName name="_6__123Graph_ACHART_14" hidden="1">[1]Calc!$AH$10:$AH$28</definedName>
    <definedName name="_6__123Graph_XCHART_6" hidden="1">[1]Calc!$A$9:$A$41</definedName>
    <definedName name="_60__123Graph_CCHART_30" hidden="1">[1]HOne!$D$88:$D$110</definedName>
    <definedName name="_61__123Graph_DCHART_25" hidden="1">[1]GoSeven!$E$90:$E$105</definedName>
    <definedName name="_62__123Graph_DCHART_26" hidden="1">[1]GrThree!$E$90:$E$110</definedName>
    <definedName name="_63__123Graph_DCHART_27" hidden="1">[1]HTwo!$E$88:$E$110</definedName>
    <definedName name="_64__123Graph_DCHART_28" hidden="1">[1]JOne!$E$86:$E$98</definedName>
    <definedName name="_65__123Graph_DCHART_29" hidden="1">[1]JTwo!$E$86:$E$98</definedName>
    <definedName name="_66__123Graph_DCHART_30" hidden="1">[1]HOne!$E$86:$E$110</definedName>
    <definedName name="_666" hidden="1">[1]Calc!$A$13:$A$33</definedName>
    <definedName name="_67__123Graph_XCHART_10" hidden="1">[1]Calc!$A$153:$A$325</definedName>
    <definedName name="_68__123Graph_XCHART_11" hidden="1">[1]Calc!$A$153:$A$315</definedName>
    <definedName name="_69__123Graph_XCHART_12" hidden="1">[1]Calc!$A$153:$A$313</definedName>
    <definedName name="_693kiiik" hidden="1">[1]Calc!$Z$153:$Z$315</definedName>
    <definedName name="_7__123Graph_ACHART_15" hidden="1">[1]Calc!$AJ$8:$AJ$19</definedName>
    <definedName name="_7__123Graph_XCHART_7" hidden="1">[1]Calc!$A$153:$A$688</definedName>
    <definedName name="_70__123Graph_XCHART_13" hidden="1">[1]Calc!$A$13:$A$33</definedName>
    <definedName name="_71__123Graph_XCHART_14" hidden="1">[1]Calc!$A$11:$A$28</definedName>
    <definedName name="_72__123Graph_XCHART_15" hidden="1">[1]Calc!$A$8:$A$19</definedName>
    <definedName name="_73__123Graph_XCHART_16" hidden="1">[1]Calc!$A$8:$A$21</definedName>
    <definedName name="_74__123Graph_XCHART_2" hidden="1">[1]Calc!$A$23:$A$58</definedName>
    <definedName name="_75__123Graph_XCHART_3" hidden="1">[1]Calc!$A$38:$A$107</definedName>
    <definedName name="_76__123Graph_XCHART_4" hidden="1">[1]Calc!$A$13:$A$53</definedName>
    <definedName name="_77__123Graph_XCHART_5" hidden="1">[1]Calc!$A$9:$A$36</definedName>
    <definedName name="_78__123Graph_XCHART_6" hidden="1">[1]Calc!$A$9:$A$41</definedName>
    <definedName name="_79__123Graph_XCHART_7" hidden="1">[1]Calc!$A$153:$A$688</definedName>
    <definedName name="_8__123Graph_ACHART_16" hidden="1">[1]Calc!$AL$8:$AL$21</definedName>
    <definedName name="_8__123Graph_XCHART_8" hidden="1">[1]Calc!$A$83:$A$154</definedName>
    <definedName name="_80__123Graph_XCHART_8" hidden="1">[1]Calc!$A$83:$A$154</definedName>
    <definedName name="_81__123Graph_XCHART_9" hidden="1">[1]Calc!$A$83:$A$153</definedName>
    <definedName name="_9__123Graph_ACHART_17" hidden="1">[1]GoEight!$B$115:$B$160</definedName>
    <definedName name="_9__123Graph_XCHART_9" hidden="1">[1]Calc!$A$83:$A$153</definedName>
    <definedName name="_filterDatabaseActual" hidden="1">'[2]Gen Data'!$A$1:$B$309</definedName>
    <definedName name="_ghftr" hidden="1">[1]GrFour!$C$115:$C$190</definedName>
    <definedName name="_gvgy" hidden="1">[1]KOne!$C$230:$C$755</definedName>
    <definedName name="_hgcft" hidden="1">[1]MOne!$C$145:$C$231</definedName>
    <definedName name="_hgvgf" hidden="1">[1]HTwo!$B$88:$B$130</definedName>
    <definedName name="_hgvhgc" hidden="1">[1]Calc!$R$153:$R$688</definedName>
    <definedName name="_hgvyg" hidden="1">[1]Calc!$AK$8:$AK$19</definedName>
    <definedName name="_hgvyu" hidden="1">[1]GrThree!$B$90:$B$140</definedName>
    <definedName name="_hgyf" hidden="1">[1]Calc!$G$23:$G$58</definedName>
    <definedName name="_hjv" hidden="1">[1]Calc!$Y$153:$Y$313</definedName>
    <definedName name="_hjvyg" hidden="1">[1]MTwo!$C$145:$C$231</definedName>
    <definedName name="_hvfc" hidden="1">[1]Calc!$AM$8:$AM$21</definedName>
    <definedName name="_iii8" hidden="1">[1]JOne!$B$86:$B$112</definedName>
    <definedName name="_iij5" hidden="1">[1]HOne!$B$88:$B$130</definedName>
    <definedName name="_jbuh" hidden="1">[1]Calc!$L$13:$L$53</definedName>
    <definedName name="_jbuhg" hidden="1">[1]JTwo!$B$86:$B$116</definedName>
    <definedName name="_jhbjh" hidden="1">[1]Calc!$P$9:$P$41</definedName>
    <definedName name="_jhbug" hidden="1">[1]Calc!$E$38:$E$83</definedName>
    <definedName name="_jhbuy" hidden="1">[1]Calc!$N$9:$N$36</definedName>
    <definedName name="_jhfgc" hidden="1">[1]HTwo!$C$88:$C$130</definedName>
    <definedName name="_jhgfgt" hidden="1">[1]JOne!$B$86:$B$112</definedName>
    <definedName name="_jhgu" hidden="1">[1]KOne!$B$230:$B$755</definedName>
    <definedName name="_jhgyt" hidden="1">[1]Calc!$AA$153:$AA$315</definedName>
    <definedName name="_jhuy" hidden="1">[1]HOne!$B$88:$B$130</definedName>
    <definedName name="_jhvfgc" hidden="1">[1]GoSeven!$C$90:$C$125</definedName>
    <definedName name="_jhvg" hidden="1">[1]GrThree!$C$90:$C$140</definedName>
    <definedName name="_jhvgt" hidden="1">[1]Calc!$V$83:$V$153</definedName>
    <definedName name="_jhvgu" hidden="1">[1]Calc!$AE$10:$AE$33</definedName>
    <definedName name="_jhvhg" hidden="1">[1]Calc!$T$83:$T$153</definedName>
    <definedName name="_jhvug" hidden="1">[1]Calc!$H$38:$H$107</definedName>
    <definedName name="_jhyg" hidden="1">[1]Calc!$AC$153:$AC$325</definedName>
    <definedName name="_jhygyt" hidden="1">[1]GoSeven!$B$90:$B$125</definedName>
    <definedName name="_jkl6" hidden="1">[1]Calc!$AA$153:$AA$315</definedName>
    <definedName name="_Order1" hidden="1">255</definedName>
    <definedName name="_Order2" hidden="1">255</definedName>
    <definedName name="AccessDatabase" hidden="1">"C:\Мои документы\Базовая сводная обязательств1.mdb"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S2DocOpenMode" hidden="1">"AS2DocumentEdit"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ziriTadi" hidden="1">{#N/A,#N/A,TRUE,"Лист1";#N/A,#N/A,TRUE,"Лист2";#N/A,#N/A,TRUE,"Лист3"}</definedName>
    <definedName name="E310AR30" hidden="1">{#N/A,#N/A,FALSE,"Aging Summary";#N/A,#N/A,FALSE,"Ratio Analysis";#N/A,#N/A,FALSE,"Test 120 Day Accts";#N/A,#N/A,FALSE,"Tickmarks"}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EDCVW__SK_BUDGET" hidden="1">"PLANRAZV,VER_00,SKHOLD,EUR,INPUT,NONE,NONE,D1,2008.TOTAL,PERIODIC,"</definedName>
    <definedName name="EV__LOCKEDCVW__SK_FORM" hidden="1">"PLANRAZV,ACTUAL_1PM,SKHOLD,EUR,INPUT,NP01,NONE,2008.TOTAL,YTD,"</definedName>
    <definedName name="EV__LOCKEDCVW__SK_FORM_E" hidden="1">"PLANRAZV,PLAN_00,102,EUR,INPUT,NP01,NONE,2011.TOTAL,YTD,"</definedName>
    <definedName name="EV__LOCKEDCVW__SK_FORM_J" hidden="1">"PLANRAZV,VERS_01,101,LC,MANUAL,NONE,NONE,NONE,2012.FEB,YTD,"</definedName>
    <definedName name="EV__LOCKEDCVW__SK_FORM_R" hidden="1">"PLANRAZV,VERS_01,106,EUR,MANUAL,NP03,NONE,FACTOR_NONE,PARTIC_NONE,NONE,RESPON_NONE,RISK_TOTAL,ROWNER_TOTAL,2012.TOTAL,WAACT_NONE,YTD,"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Code" hidden="1">#REF!</definedName>
    <definedName name="fdsa" hidden="1">{#VALUE!,#N/A,FALSE,0;#N/A,#N/A,FALSE,0;#N/A,#N/A,FALSE,0;#N/A,#N/A,FALSE,0;#N/A,#N/A,FALSE,0;#N/A,#N/A,FALSE,0;#N/A,#N/A,FALSE,0;#N/A,#N/A,FALSE,0;#N/A,#N/A,FALSE,0;#N/A,#N/A,FALSE,0}</definedName>
    <definedName name="ganacias2" hidden="1">{"GAN.Y PERD.RESUMIDO",#N/A,FALSE,"Hoja1";"GAN.Y PERD.DETALLADO",#N/A,FALSE,"Hoja1"}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hidden="1">{#N/A,#N/A,TRUE,"Лист1";#N/A,#N/A,TRUE,"Лист2";#N/A,#N/A,TRUE,"Лист3"}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b" hidden="1">{#N/A,#N/A,FALSE,"Planned"}</definedName>
    <definedName name="ghjkjghj" hidden="1">{#N/A,#N/A,FALSE,"Planned"}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jyjhjh" hidden="1">[1]JOne!$D$86:$D$98</definedName>
    <definedName name="HiddenRows" hidden="1">#REF!</definedName>
    <definedName name="MEWarning" hidden="1">1</definedName>
    <definedName name="neu" hidden="1">{#N/A,#N/A,FALSE,"Planned"}</definedName>
    <definedName name="OrderTable" hidden="1">#REF!</definedName>
    <definedName name="ProdForm" hidden="1">#REF!</definedName>
    <definedName name="Product" hidden="1">#REF!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RCArea" hidden="1">#REF!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pecialPrice" hidden="1">#REF!</definedName>
    <definedName name="Taxes" hidden="1">#N/A</definedName>
    <definedName name="tbl_ProdInfo" hidden="1">#REF!</definedName>
    <definedName name="TextRefCopyRangeCount" hidden="1">3</definedName>
    <definedName name="tre" hidden="1">{#VALUE!,#N/A,FALSE,0;#N/A,#N/A,FALSE,0;#N/A,#N/A,FALSE,0;#N/A,#N/A,FALSE,0;#N/A,#N/A,FALSE,0;#N/A,#N/A,FALSE,0;#N/A,#N/A,FALSE,0;#N/A,#N/A,FALSE,0;#N/A,#N/A,FALSE,0;#N/A,#N/A,FALSE,0}</definedName>
    <definedName name="vhvhghvh" hidden="1">[1]Calc!$A$8:$A$21</definedName>
    <definedName name="vhvhvhjhvb" hidden="1">[1]Calc!$A$153:$A$688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Aging._.and._.Trend._.Analysis." hidden="1">{#N/A,#N/A,FALSE,"Aging Summary";#N/A,#N/A,FALSE,"Ratio Analysis";#N/A,#N/A,FALSE,"Test 120 Day Accts";#N/A,#N/A,FALSE,"Tickmarks"}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daily._.cash." hidden="1">{#N/A,#N/A,FALSE,"Planned"}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GANANCIAS._.Y._.PERDIDAS." hidden="1">{"GAN.Y PERD.RESUMIDO",#N/A,FALSE,"Hoja1";"GAN.Y PERD.DETALLADO",#N/A,FALSE,"Hoja1"}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hidden="1">{"Rep 1",#N/A,FALSE,"Reports";"Rep 2",#N/A,FALSE,"Reports";"Rep 3",#N/A,FALSE,"Reports";"Rep 4",#N/A,FALSE,"Reports"}</definedName>
    <definedName name="wrn.SALARIOS._.PRESUPUESTO." hidden="1">{"SALARIOS",#N/A,FALSE,"Hoja3";"SUELDOS EMPLEADOS",#N/A,FALSE,"Hoja4";"SUELDOS EJECUTIVOS",#N/A,FALSE,"Hoja5"}</definedName>
    <definedName name="wrn.Сравнение._.с._.отраслями." hidden="1">{#N/A,#N/A,TRUE,"Лист1";#N/A,#N/A,TRUE,"Лист2";#N/A,#N/A,TRUE,"Лист3"}</definedName>
    <definedName name="yr" hidden="1">{#VALUE!,#N/A,FALSE,0;#N/A,#N/A,FALSE,0;#N/A,#N/A,FALSE,0;#N/A,#N/A,FALSE,0;#N/A,#N/A,FALSE,0;#N/A,#N/A,FALSE,0;#N/A,#N/A,FALSE,0;#N/A,#N/A,FALSE,0;#N/A,#N/A,FALSE,0;#N/A,#N/A,FALSE,0}</definedName>
    <definedName name="Z_C37E65A7_9893_435E_9759_72E0D8A5DD87_.wvu.PrintTitles" hidden="1">#REF!</definedName>
    <definedName name="аля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рекркер" hidden="1">{#N/A,#N/A,TRUE,"Лист1";#N/A,#N/A,TRUE,"Лист2";#N/A,#N/A,TRUE,"Лист3"}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цкавг98" hidden="1">{#N/A,#N/A,TRUE,"Лист1";#N/A,#N/A,TRUE,"Лист2";#N/A,#N/A,TRUE,"Лист3"}</definedName>
    <definedName name="каука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р" hidden="1">{#N/A,#N/A,TRUE,"Лист1";#N/A,#N/A,TRUE,"Лист2";#N/A,#N/A,TRUE,"Лист3"}</definedName>
    <definedName name="КРЕДИТ" hidden="1">{#N/A,#N/A,FALSE,"Planned"}</definedName>
    <definedName name="нуржан" hidden="1">{#N/A,#N/A,TRUE,"Лист1";#N/A,#N/A,TRUE,"Лист2";#N/A,#N/A,TRUE,"Лист3"}</definedName>
    <definedName name="О.И." hidden="1">{#N/A,#N/A,TRUE,"Лист1";#N/A,#N/A,TRUE,"Лист2";#N/A,#N/A,TRUE,"Лист3"}</definedName>
    <definedName name="_xlnm.Print_Area" localSheetId="0">'Исполнение ТС'!$A$1:$H$83</definedName>
    <definedName name="отчет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ро" hidden="1">{#VALUE!,#N/A,FALSE,0;#N/A,#N/A,FALSE,0;#N/A,#N/A,FALSE,0;#N/A,#N/A,FALSE,0}</definedName>
    <definedName name="рис1" hidden="1">{#N/A,#N/A,TRUE,"Лист1";#N/A,#N/A,TRUE,"Лист2";#N/A,#N/A,TRUE,"Лист3"}</definedName>
    <definedName name="рке" hidden="1">{#N/A,#N/A,TRUE,"Лист1";#N/A,#N/A,TRUE,"Лист2";#N/A,#N/A,TRUE,"Лист3"}</definedName>
    <definedName name="роол" hidden="1">{#VALUE!,#N/A,FALSE,0;#N/A,#N/A,FALSE,0;#N/A,#N/A,FALSE,0;#N/A,#N/A,FALSE,0}</definedName>
    <definedName name="т" hidden="1">{#N/A,#N/A,FALSE,"Planned"}</definedName>
    <definedName name="тп" hidden="1">{#N/A,#N/A,TRUE,"Лист1";#N/A,#N/A,TRUE,"Лист2";#N/A,#N/A,TRUE,"Лист3"}</definedName>
    <definedName name="ука" hidden="1">{#N/A,#N/A,TRUE,"Лист1";#N/A,#N/A,TRUE,"Лист2";#N/A,#N/A,TRUE,"Лист3"}</definedName>
    <definedName name="укауа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ка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фыв" hidden="1">#REF!</definedName>
    <definedName name="цувцув" hidden="1">{#N/A,#N/A,TRUE,"Лист1";#N/A,#N/A,TRUE,"Лист2";#N/A,#N/A,TRUE,"Лист3"}</definedName>
    <definedName name="шнар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1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81" i="1"/>
  <c r="F62" i="1"/>
  <c r="F63" i="1"/>
  <c r="G19" i="1" l="1"/>
  <c r="G20" i="1"/>
  <c r="E75" i="1" l="1"/>
  <c r="E14" i="1" l="1"/>
  <c r="E68" i="1" l="1"/>
  <c r="E18" i="1"/>
  <c r="G81" i="1" l="1"/>
  <c r="G82" i="1"/>
  <c r="G78" i="1"/>
  <c r="G79" i="1"/>
  <c r="G62" i="1"/>
  <c r="G63" i="1"/>
  <c r="D67" i="1" l="1"/>
  <c r="D30" i="1"/>
  <c r="D33" i="1"/>
  <c r="D34" i="1"/>
  <c r="D37" i="1"/>
  <c r="E77" i="1" l="1"/>
  <c r="E80" i="1" s="1"/>
  <c r="D77" i="1"/>
  <c r="D72" i="1"/>
  <c r="E51" i="1"/>
  <c r="D51" i="1"/>
  <c r="E28" i="1"/>
  <c r="D28" i="1"/>
  <c r="D18" i="1"/>
  <c r="G71" i="1" l="1"/>
  <c r="G54" i="1" l="1"/>
  <c r="D14" i="1" l="1"/>
  <c r="G80" i="1" l="1"/>
  <c r="G77" i="1"/>
  <c r="F77" i="1"/>
  <c r="G74" i="1"/>
  <c r="F74" i="1"/>
  <c r="G73" i="1"/>
  <c r="F73" i="1"/>
  <c r="E72" i="1"/>
  <c r="F71" i="1"/>
  <c r="F68" i="1"/>
  <c r="G60" i="1"/>
  <c r="F60" i="1"/>
  <c r="G59" i="1"/>
  <c r="F59" i="1"/>
  <c r="G58" i="1"/>
  <c r="F58" i="1"/>
  <c r="G57" i="1"/>
  <c r="F57" i="1"/>
  <c r="G56" i="1"/>
  <c r="F56" i="1"/>
  <c r="G55" i="1"/>
  <c r="F55" i="1"/>
  <c r="F54" i="1"/>
  <c r="G53" i="1"/>
  <c r="F53" i="1"/>
  <c r="G50" i="1"/>
  <c r="F50" i="1"/>
  <c r="G49" i="1"/>
  <c r="F49" i="1"/>
  <c r="G48" i="1"/>
  <c r="F48" i="1"/>
  <c r="G47" i="1"/>
  <c r="F47" i="1"/>
  <c r="G45" i="1"/>
  <c r="F45" i="1"/>
  <c r="G44" i="1"/>
  <c r="F44" i="1"/>
  <c r="E43" i="1"/>
  <c r="D43" i="1"/>
  <c r="G40" i="1"/>
  <c r="F40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6" i="1"/>
  <c r="F26" i="1"/>
  <c r="G25" i="1"/>
  <c r="F25" i="1"/>
  <c r="G24" i="1"/>
  <c r="F24" i="1"/>
  <c r="E23" i="1"/>
  <c r="D23" i="1"/>
  <c r="G22" i="1"/>
  <c r="F22" i="1"/>
  <c r="E21" i="1"/>
  <c r="D21" i="1"/>
  <c r="G17" i="1"/>
  <c r="F17" i="1"/>
  <c r="G16" i="1"/>
  <c r="F16" i="1"/>
  <c r="G15" i="1"/>
  <c r="F15" i="1"/>
  <c r="G14" i="1"/>
  <c r="G13" i="1"/>
  <c r="F13" i="1"/>
  <c r="G12" i="1"/>
  <c r="F12" i="1"/>
  <c r="G11" i="1"/>
  <c r="F11" i="1"/>
  <c r="G10" i="1"/>
  <c r="F10" i="1"/>
  <c r="E9" i="1"/>
  <c r="D9" i="1"/>
  <c r="G29" i="1" l="1"/>
  <c r="G27" i="1"/>
  <c r="G46" i="1"/>
  <c r="F61" i="1"/>
  <c r="F21" i="1"/>
  <c r="G52" i="1"/>
  <c r="E42" i="1"/>
  <c r="E41" i="1" s="1"/>
  <c r="F41" i="1" s="1"/>
  <c r="F52" i="1"/>
  <c r="G43" i="1"/>
  <c r="F39" i="1"/>
  <c r="E8" i="1"/>
  <c r="F29" i="1"/>
  <c r="F27" i="1"/>
  <c r="G23" i="1"/>
  <c r="F14" i="1"/>
  <c r="F9" i="1"/>
  <c r="G68" i="1"/>
  <c r="D42" i="1"/>
  <c r="D41" i="1" s="1"/>
  <c r="G61" i="1"/>
  <c r="G39" i="1"/>
  <c r="G21" i="1"/>
  <c r="G9" i="1"/>
  <c r="F23" i="1"/>
  <c r="F43" i="1"/>
  <c r="F46" i="1"/>
  <c r="E64" i="1" l="1"/>
  <c r="G41" i="1"/>
  <c r="G51" i="1"/>
  <c r="F42" i="1"/>
  <c r="F51" i="1"/>
  <c r="F28" i="1"/>
  <c r="G42" i="1"/>
  <c r="G28" i="1"/>
  <c r="E67" i="1" l="1"/>
  <c r="F67" i="1" s="1"/>
  <c r="G67" i="1" l="1"/>
  <c r="F18" i="1"/>
  <c r="G18" i="1"/>
  <c r="D8" i="1"/>
  <c r="F8" i="1" l="1"/>
  <c r="D64" i="1"/>
  <c r="G8" i="1"/>
  <c r="D69" i="1" l="1"/>
  <c r="G69" i="1" s="1"/>
  <c r="F64" i="1"/>
  <c r="F70" i="1"/>
  <c r="G64" i="1"/>
  <c r="D75" i="1" l="1"/>
  <c r="F69" i="1"/>
  <c r="G70" i="1"/>
  <c r="F72" i="1"/>
  <c r="G75" i="1" l="1"/>
  <c r="F75" i="1"/>
  <c r="G72" i="1"/>
</calcChain>
</file>

<file path=xl/sharedStrings.xml><?xml version="1.0" encoding="utf-8"?>
<sst xmlns="http://schemas.openxmlformats.org/spreadsheetml/2006/main" count="272" uniqueCount="166">
  <si>
    <t>Приложение 1</t>
  </si>
  <si>
    <t>форма 5</t>
  </si>
  <si>
    <t>№ п/п</t>
  </si>
  <si>
    <t>Наименование показателей</t>
  </si>
  <si>
    <t>Ед. изм.</t>
  </si>
  <si>
    <t>Предусмотрено в утвержденной тарифной смете</t>
  </si>
  <si>
    <t>Фактически сложившиеся показатели тарифной сметы</t>
  </si>
  <si>
    <t>Отклонение, тыс. тенге</t>
  </si>
  <si>
    <t>Отклонение в процентах</t>
  </si>
  <si>
    <t>Причины отклонения</t>
  </si>
  <si>
    <t>I</t>
  </si>
  <si>
    <t>Затраты на производство товаров и предоставление услуг, всего, в т.ч.:</t>
  </si>
  <si>
    <t>тыс. тенге</t>
  </si>
  <si>
    <t>Материальные затраты всего, в т.ч.:</t>
  </si>
  <si>
    <t>1.1</t>
  </si>
  <si>
    <t>Сырье и материалы</t>
  </si>
  <si>
    <t>В рамках разрешенных 5% отклонений, предусмотренных  ст. 33 Закона РК "О естественных монополиях"</t>
  </si>
  <si>
    <t>1.2</t>
  </si>
  <si>
    <t>ГСМ</t>
  </si>
  <si>
    <t>1.3</t>
  </si>
  <si>
    <t>Энергия на компенсацию потерь</t>
  </si>
  <si>
    <t>1.4</t>
  </si>
  <si>
    <t>Услуги по балансированию рынка электроэнергии</t>
  </si>
  <si>
    <t>2</t>
  </si>
  <si>
    <t>Затраты на оплату труда, всего, в т.ч.:</t>
  </si>
  <si>
    <t>2.1</t>
  </si>
  <si>
    <t>заработная плата производственного персонала</t>
  </si>
  <si>
    <t>тенге</t>
  </si>
  <si>
    <t>человек</t>
  </si>
  <si>
    <t>2.2</t>
  </si>
  <si>
    <t>В рамках разрешенных 5% отклонений, предусмотренных  ст. 33 Закона РК "О естественных монополиях". Исходя из установленный ставок.</t>
  </si>
  <si>
    <t>2.3</t>
  </si>
  <si>
    <t xml:space="preserve">обязательные профессиональные пенсионные взносы </t>
  </si>
  <si>
    <t>Расчет производится в соответствии с перечнем персонала, утвержденным постановлением Правительства РК от 31.12.2013 г. № 1562 «Об утверждении перечня производств, работ, профессий работников, занятых на работах с вредными условиями труда, в пользу которых агентами по уплате обязательных профессиональных пенсионных взносов»</t>
  </si>
  <si>
    <t>3</t>
  </si>
  <si>
    <t>Амортизация</t>
  </si>
  <si>
    <t>4</t>
  </si>
  <si>
    <t>Ремонт всего, в т.ч.:</t>
  </si>
  <si>
    <t>4.1</t>
  </si>
  <si>
    <t>5</t>
  </si>
  <si>
    <t>Услуги сторонних организаций производственного характера, всего</t>
  </si>
  <si>
    <t>5.1</t>
  </si>
  <si>
    <t>услуги транспорта</t>
  </si>
  <si>
    <t>5.2</t>
  </si>
  <si>
    <t>услуги экспертиз</t>
  </si>
  <si>
    <t>5.3</t>
  </si>
  <si>
    <t>услуги каналов передачи данных АСКУЭ</t>
  </si>
  <si>
    <t>6</t>
  </si>
  <si>
    <t>7</t>
  </si>
  <si>
    <t xml:space="preserve">Прочие затраты </t>
  </si>
  <si>
    <t>7.1</t>
  </si>
  <si>
    <t xml:space="preserve">Коммунальные услуги </t>
  </si>
  <si>
    <t>тенге/кВтч</t>
  </si>
  <si>
    <t>7.2</t>
  </si>
  <si>
    <t xml:space="preserve">Командировочные расходы  </t>
  </si>
  <si>
    <t>7.3</t>
  </si>
  <si>
    <t>Услуги связи</t>
  </si>
  <si>
    <t>7.4</t>
  </si>
  <si>
    <t>Расходы на страхование</t>
  </si>
  <si>
    <t>7.5</t>
  </si>
  <si>
    <t>Содержание вневедомственной охраны</t>
  </si>
  <si>
    <t>7.6</t>
  </si>
  <si>
    <t>7.7</t>
  </si>
  <si>
    <t>Расходы по охране труда и ТБ, противопожарные мероприятия</t>
  </si>
  <si>
    <t>7.8</t>
  </si>
  <si>
    <t xml:space="preserve">Техосмотр и техобслуживание автотранспорта, прочие расходы на транспорт </t>
  </si>
  <si>
    <t>7.9</t>
  </si>
  <si>
    <t>Аренда помещении общественного назначения</t>
  </si>
  <si>
    <t>7.10</t>
  </si>
  <si>
    <t xml:space="preserve">Услуги по содержанию оборудования </t>
  </si>
  <si>
    <t>7.11</t>
  </si>
  <si>
    <t xml:space="preserve">Услуги сторонних организаций </t>
  </si>
  <si>
    <t>7.12</t>
  </si>
  <si>
    <t>Затраты на мероприятия по экологии</t>
  </si>
  <si>
    <t>II</t>
  </si>
  <si>
    <t>Расходы периода всего, в т.ч.:</t>
  </si>
  <si>
    <t>Общие и административные расходы всего, в том числе:</t>
  </si>
  <si>
    <t>Затраты на оплату труда всего, в т.ч.:</t>
  </si>
  <si>
    <t>8.1</t>
  </si>
  <si>
    <t>заработная плата административного персонала</t>
  </si>
  <si>
    <t>8.2</t>
  </si>
  <si>
    <t>10</t>
  </si>
  <si>
    <t>11</t>
  </si>
  <si>
    <t>12</t>
  </si>
  <si>
    <t>13</t>
  </si>
  <si>
    <t xml:space="preserve">Прочие расходы </t>
  </si>
  <si>
    <t>14.1</t>
  </si>
  <si>
    <t>14.2</t>
  </si>
  <si>
    <t>14.3</t>
  </si>
  <si>
    <t>14.4</t>
  </si>
  <si>
    <t>14.5</t>
  </si>
  <si>
    <t>14.6</t>
  </si>
  <si>
    <t>14.7</t>
  </si>
  <si>
    <t>14.9</t>
  </si>
  <si>
    <t>14.10</t>
  </si>
  <si>
    <t>Услуги банка</t>
  </si>
  <si>
    <t>III</t>
  </si>
  <si>
    <t>Доход (РБА*СП)</t>
  </si>
  <si>
    <t>IV</t>
  </si>
  <si>
    <t>V</t>
  </si>
  <si>
    <t>VI</t>
  </si>
  <si>
    <t>тыс. кВтч.</t>
  </si>
  <si>
    <t>переданный безвозмездно</t>
  </si>
  <si>
    <t>Нормативные технические потери</t>
  </si>
  <si>
    <t>%</t>
  </si>
  <si>
    <t>VII</t>
  </si>
  <si>
    <t>Справочно:</t>
  </si>
  <si>
    <t>Экономия в результате рационального использования денежных средств</t>
  </si>
  <si>
    <t xml:space="preserve">В рамках разрешенных 5% отклонений, предусмотренных  ст. 33 Закона РК "О естественных монополиях". </t>
  </si>
  <si>
    <t>АО "Объединённая ЭнергоCервисная Компания"</t>
  </si>
  <si>
    <t>Инвестиционная программа</t>
  </si>
  <si>
    <t>Корпоративный подоходный налог</t>
  </si>
  <si>
    <t xml:space="preserve">к Правилам формирования тарифов </t>
  </si>
  <si>
    <t>Всего доходов</t>
  </si>
  <si>
    <t>КПН изначально был утвержден в тарифной смете с дефицитом. Расчет расходов по КПН произведен в соответствии с Налоговым кодексом и раздельным учетом затрат, доходов и задействованных активов</t>
  </si>
  <si>
    <t>Незначительное увеличение объема передачи электроэнергии потребителями услуг АО «ОЭСК»</t>
  </si>
  <si>
    <t>14.8</t>
  </si>
  <si>
    <t>Отчет об исполнении тарифной сметы на услуги по передаче электрической энергии на 2021 год</t>
  </si>
  <si>
    <t>социальный налог, соц.отчисления, ОСМС</t>
  </si>
  <si>
    <t>Амортизация, в том числе:</t>
  </si>
  <si>
    <t>на выполнение инвестиционной программы</t>
  </si>
  <si>
    <t>на цели, связанные с капиталовложениями в фиксированные активы, используемые в предоставлении регулируемой услуги</t>
  </si>
  <si>
    <t>3.1</t>
  </si>
  <si>
    <t>3.2</t>
  </si>
  <si>
    <t>капитальный ремонт, не приводящий к увеличению стоимости основных фондов</t>
  </si>
  <si>
    <t>Капитальный ремонт, не приводящий к увеличению стоимости основных фондов</t>
  </si>
  <si>
    <t xml:space="preserve">Налоговые платежи и сборы </t>
  </si>
  <si>
    <t>Материалы на эксплуатацию, ремонт, ОТ и ТБ</t>
  </si>
  <si>
    <t>Услуги сторонних организаций</t>
  </si>
  <si>
    <t>Подготовка кадров, повышение квалификации</t>
  </si>
  <si>
    <t>Всего затрат на предоставление услуг</t>
  </si>
  <si>
    <t xml:space="preserve">Прибыль, в том числе: </t>
  </si>
  <si>
    <t>Объем предоставляемых  услуг</t>
  </si>
  <si>
    <t>Итого объем передачи электроэнергии</t>
  </si>
  <si>
    <t>VIII</t>
  </si>
  <si>
    <t>Тариф (без НДС)</t>
  </si>
  <si>
    <t>17</t>
  </si>
  <si>
    <t>Среднесписочная численность персонала, в т.ч.:</t>
  </si>
  <si>
    <t>17.1</t>
  </si>
  <si>
    <t>производственного</t>
  </si>
  <si>
    <t>17.2</t>
  </si>
  <si>
    <t>административного</t>
  </si>
  <si>
    <t>18</t>
  </si>
  <si>
    <t>Среднемесячная заработная плата, всего, в т.ч.:</t>
  </si>
  <si>
    <t>18.1</t>
  </si>
  <si>
    <t>производственного персонала</t>
  </si>
  <si>
    <t>18.2</t>
  </si>
  <si>
    <t>административного персонала</t>
  </si>
  <si>
    <t>Расходы на выплату вознаграждений</t>
  </si>
  <si>
    <t>Регулируемая база задействованных активов (РБА)</t>
  </si>
  <si>
    <t xml:space="preserve">В исполнении тарифной сметы указана  амортизация на реализацию инвестиционной программы и на цели, связанные с капиталовложениями в фиксированные активы, используемые в предоставлении регулируемой услуги. Ввиду того, что фактическая амортизация в расходах периода сложилась ниже утвержденной, во исполнение 100% суммы реализации инвестпрограммы недостающая сумма использована за счет амортизации в себестоимости.  Фактическая амортизация (с учетом проведенной переоценки) по бухгалтерскому учету за 2021 год составила 7 467 955 тыс. тенге. </t>
  </si>
  <si>
    <t>В соответствии с фактической суммой начисленной амортизации по МСФО (с учетом переоценки)</t>
  </si>
  <si>
    <t>В связи с текучестью кадров АО "ОЭСК" и переходом персонала на более высокооплачиваемые ЗП энергопредприятий ВКО</t>
  </si>
  <si>
    <t>В целях сдерживания уровня текучести кадров</t>
  </si>
  <si>
    <t>В соответствии с установленными ставками по налогам и отчислениям</t>
  </si>
  <si>
    <t>Незначительное увеличение доходов за счет роста объема передачи электроэнергии</t>
  </si>
  <si>
    <t xml:space="preserve">Факт сложился с учетом командировочных расходов  для проведения планово-предупредительных ремонтов (в соответствии с планом-графиком), обслуживания сетей и восстановления аварийных отключений/повреждений. </t>
  </si>
  <si>
    <t>Отклонение обусловлено увеличением фактического объема передачи электроэнергии потребителями услуг АО "ОЭСК"</t>
  </si>
  <si>
    <t>В соответствии с проведенными мероприятиями по энергосбережению.</t>
  </si>
  <si>
    <t>В соответствии с заключенными договорами и авансовыми отчетами</t>
  </si>
  <si>
    <t>Выполнена в полном объеме</t>
  </si>
  <si>
    <t>Допдоход направлен на уплату КПН в соответствии с налоговым учетом</t>
  </si>
  <si>
    <t>В связи с реализацией плана по мероприятий по энергосбережению и повышению энергоэффективности, проведением мероприятий  по снижению нормативных технических потерь</t>
  </si>
  <si>
    <t>Уменьшение безвозмездного объема передачи электроэнергии ЛК ГЭС</t>
  </si>
  <si>
    <t>Отнесение затрат в соответствии с раздельным учетом, учтены расходы, необходимые для оказания регулируемого вида деятельности</t>
  </si>
  <si>
    <t xml:space="preserve">Ввиду недостатка средств на командировочные расходы производственного персонала, в целях рационального использования денежных средств, было принято решение оптимизировать командировочные расходы АУП путем перераспределения сэкономленных средств на командировочные расходы производственного персонала. На снижение расходов также  повлияла и пандемия.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</si>
</sst>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_р_.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</cellStyleXfs>
  <cellXfs count="82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165" fontId="4" fillId="0" borderId="1" xfId="5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164" fontId="4" fillId="2" borderId="2" xfId="1" applyNumberFormat="1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10" fontId="14" fillId="2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0" fontId="14" fillId="0" borderId="1" xfId="1" applyNumberFormat="1" applyFont="1" applyFill="1" applyBorder="1" applyAlignment="1">
      <alignment horizontal="center" vertical="center"/>
    </xf>
    <xf numFmtId="9" fontId="13" fillId="2" borderId="1" xfId="1" applyNumberFormat="1" applyFont="1" applyFill="1" applyBorder="1" applyAlignment="1">
      <alignment horizontal="center" vertical="center"/>
    </xf>
    <xf numFmtId="9" fontId="1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left" vertical="center" wrapText="1"/>
    </xf>
    <xf numFmtId="164" fontId="4" fillId="2" borderId="3" xfId="1" applyNumberFormat="1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 29" xfId="2"/>
    <cellStyle name="Обычный 29 2" xfId="3"/>
    <cellStyle name="Обычный 43" xfId="6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Расчет_Ин"/>
      <sheetName val="Причины"/>
      <sheetName val="RT RI"/>
      <sheetName val="Dashboard"/>
      <sheetName val="Datos"/>
      <sheetName val="Option 0"/>
      <sheetName val="Prelim Cost"/>
      <sheetName val="ИТОГО Динамика"/>
      <sheetName val="3П ДДС"/>
      <sheetName val="loans"/>
      <sheetName val="Index (2)"/>
      <sheetName val="A"/>
      <sheetName val="Gen-2"/>
      <sheetName val="IC_A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Overall Cost Report"/>
      <sheetName val="ÅäÈçì"/>
      <sheetName val="Ïðåäï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2"/>
  <sheetViews>
    <sheetView tabSelected="1" zoomScale="87" zoomScaleNormal="87" workbookViewId="0">
      <pane ySplit="7" topLeftCell="A53" activePane="bottomLeft" state="frozen"/>
      <selection pane="bottomLeft" activeCell="H54" sqref="H54"/>
    </sheetView>
  </sheetViews>
  <sheetFormatPr defaultColWidth="9.140625" defaultRowHeight="15.75" outlineLevelRow="1" x14ac:dyDescent="0.25"/>
  <cols>
    <col min="1" max="1" width="6.7109375" style="27" customWidth="1"/>
    <col min="2" max="2" width="61.5703125" style="26" customWidth="1"/>
    <col min="3" max="3" width="11.7109375" style="28" customWidth="1"/>
    <col min="4" max="4" width="17.28515625" style="27" customWidth="1"/>
    <col min="5" max="5" width="17.42578125" style="27" customWidth="1"/>
    <col min="6" max="6" width="14.5703125" style="2" customWidth="1"/>
    <col min="7" max="7" width="14.28515625" style="2" customWidth="1"/>
    <col min="8" max="8" width="75.140625" style="2" customWidth="1"/>
    <col min="9" max="10" width="12.85546875" style="2" bestFit="1" customWidth="1"/>
    <col min="11" max="16384" width="9.140625" style="2"/>
  </cols>
  <sheetData>
    <row r="1" spans="1:11" s="25" customFormat="1" ht="15" x14ac:dyDescent="0.25">
      <c r="H1" s="1" t="s">
        <v>0</v>
      </c>
    </row>
    <row r="2" spans="1:11" s="25" customFormat="1" ht="15" x14ac:dyDescent="0.25">
      <c r="H2" s="1" t="s">
        <v>112</v>
      </c>
    </row>
    <row r="3" spans="1:11" s="25" customFormat="1" ht="15" x14ac:dyDescent="0.25">
      <c r="H3" s="1" t="s">
        <v>1</v>
      </c>
      <c r="K3" s="1"/>
    </row>
    <row r="4" spans="1:11" x14ac:dyDescent="0.25">
      <c r="A4" s="76" t="s">
        <v>117</v>
      </c>
      <c r="B4" s="76"/>
      <c r="C4" s="76"/>
      <c r="D4" s="76"/>
      <c r="E4" s="76"/>
      <c r="F4" s="76"/>
      <c r="G4" s="76"/>
      <c r="H4" s="76"/>
    </row>
    <row r="5" spans="1:11" x14ac:dyDescent="0.25">
      <c r="A5" s="76" t="s">
        <v>109</v>
      </c>
      <c r="B5" s="76"/>
      <c r="C5" s="76"/>
      <c r="D5" s="76"/>
      <c r="E5" s="76"/>
      <c r="F5" s="76"/>
      <c r="G5" s="76"/>
      <c r="H5" s="76"/>
    </row>
    <row r="6" spans="1:11" x14ac:dyDescent="0.25">
      <c r="A6" s="41"/>
      <c r="B6" s="41"/>
      <c r="C6" s="41"/>
      <c r="D6" s="41"/>
      <c r="E6" s="41"/>
      <c r="F6" s="41"/>
      <c r="G6" s="41"/>
      <c r="H6" s="41"/>
    </row>
    <row r="7" spans="1:11" s="37" customFormat="1" ht="58.5" customHeight="1" x14ac:dyDescent="0.25">
      <c r="A7" s="3" t="s">
        <v>2</v>
      </c>
      <c r="B7" s="4" t="s">
        <v>3</v>
      </c>
      <c r="C7" s="3" t="s">
        <v>4</v>
      </c>
      <c r="D7" s="5" t="s">
        <v>5</v>
      </c>
      <c r="E7" s="5" t="s">
        <v>6</v>
      </c>
      <c r="F7" s="62" t="s">
        <v>7</v>
      </c>
      <c r="G7" s="5" t="s">
        <v>8</v>
      </c>
      <c r="H7" s="5" t="s">
        <v>9</v>
      </c>
    </row>
    <row r="8" spans="1:11" s="11" customFormat="1" ht="29.25" customHeight="1" x14ac:dyDescent="0.25">
      <c r="A8" s="6" t="s">
        <v>10</v>
      </c>
      <c r="B8" s="7" t="s">
        <v>11</v>
      </c>
      <c r="C8" s="8" t="s">
        <v>12</v>
      </c>
      <c r="D8" s="33">
        <f>D9+D14+D18+D21++D23+D27+D28</f>
        <v>20183936.250787284</v>
      </c>
      <c r="E8" s="9">
        <f>E9+E14+E18+E21++E23+E27+E28</f>
        <v>19531092.02922</v>
      </c>
      <c r="F8" s="9">
        <f>E8-D8</f>
        <v>-652844.22156728432</v>
      </c>
      <c r="G8" s="63">
        <f>E8/D8-1</f>
        <v>-3.2344742544548E-2</v>
      </c>
      <c r="H8" s="10"/>
    </row>
    <row r="9" spans="1:11" s="17" customFormat="1" ht="18" customHeight="1" x14ac:dyDescent="0.25">
      <c r="A9" s="12">
        <v>1</v>
      </c>
      <c r="B9" s="13" t="s">
        <v>13</v>
      </c>
      <c r="C9" s="14" t="s">
        <v>12</v>
      </c>
      <c r="D9" s="15">
        <f>SUM(D10:D13)</f>
        <v>6238761.9143372606</v>
      </c>
      <c r="E9" s="15">
        <f>SUM(E10:E13)</f>
        <v>5897122.8591099996</v>
      </c>
      <c r="F9" s="15">
        <f>E9-D9</f>
        <v>-341639.05522726104</v>
      </c>
      <c r="G9" s="64">
        <f>E9/D9-1</f>
        <v>-5.4760713731059729E-2</v>
      </c>
      <c r="H9" s="16"/>
    </row>
    <row r="10" spans="1:11" s="17" customFormat="1" ht="30" x14ac:dyDescent="0.25">
      <c r="A10" s="12" t="s">
        <v>14</v>
      </c>
      <c r="B10" s="13" t="s">
        <v>15</v>
      </c>
      <c r="C10" s="14" t="s">
        <v>12</v>
      </c>
      <c r="D10" s="15">
        <v>1570521.4488569598</v>
      </c>
      <c r="E10" s="15">
        <v>1538770.1576799999</v>
      </c>
      <c r="F10" s="15">
        <f>E10-D10</f>
        <v>-31751.291176959872</v>
      </c>
      <c r="G10" s="64">
        <f t="shared" ref="G10:G51" si="0">E10/D10-1</f>
        <v>-2.0217037596060083E-2</v>
      </c>
      <c r="H10" s="52" t="s">
        <v>16</v>
      </c>
    </row>
    <row r="11" spans="1:11" s="17" customFormat="1" ht="30" x14ac:dyDescent="0.25">
      <c r="A11" s="12" t="s">
        <v>17</v>
      </c>
      <c r="B11" s="13" t="s">
        <v>18</v>
      </c>
      <c r="C11" s="14" t="s">
        <v>12</v>
      </c>
      <c r="D11" s="15">
        <v>433296</v>
      </c>
      <c r="E11" s="15">
        <v>431309.98720999999</v>
      </c>
      <c r="F11" s="15">
        <f t="shared" ref="F11:F52" si="1">E11-D11</f>
        <v>-1986.012790000008</v>
      </c>
      <c r="G11" s="64">
        <f t="shared" si="0"/>
        <v>-4.5835013247295109E-3</v>
      </c>
      <c r="H11" s="52" t="s">
        <v>16</v>
      </c>
    </row>
    <row r="12" spans="1:11" s="17" customFormat="1" ht="52.5" customHeight="1" x14ac:dyDescent="0.25">
      <c r="A12" s="12" t="s">
        <v>19</v>
      </c>
      <c r="B12" s="13" t="s">
        <v>20</v>
      </c>
      <c r="C12" s="14" t="s">
        <v>12</v>
      </c>
      <c r="D12" s="15">
        <v>4193719.7756257197</v>
      </c>
      <c r="E12" s="34">
        <v>3885393.1645300002</v>
      </c>
      <c r="F12" s="15">
        <f t="shared" si="1"/>
        <v>-308326.61109571951</v>
      </c>
      <c r="G12" s="64">
        <f t="shared" si="0"/>
        <v>-7.3521033257334389E-2</v>
      </c>
      <c r="H12" s="51" t="s">
        <v>162</v>
      </c>
    </row>
    <row r="13" spans="1:11" s="17" customFormat="1" ht="20.25" customHeight="1" x14ac:dyDescent="0.25">
      <c r="A13" s="12" t="s">
        <v>21</v>
      </c>
      <c r="B13" s="13" t="s">
        <v>22</v>
      </c>
      <c r="C13" s="14" t="s">
        <v>12</v>
      </c>
      <c r="D13" s="15">
        <v>41224.689854580618</v>
      </c>
      <c r="E13" s="34">
        <v>41649.54969</v>
      </c>
      <c r="F13" s="15">
        <f t="shared" si="1"/>
        <v>424.85983541938185</v>
      </c>
      <c r="G13" s="64">
        <f>E13/D13-1</f>
        <v>1.0305955894830632E-2</v>
      </c>
      <c r="H13" s="29"/>
    </row>
    <row r="14" spans="1:11" s="17" customFormat="1" ht="30" x14ac:dyDescent="0.25">
      <c r="A14" s="12" t="s">
        <v>23</v>
      </c>
      <c r="B14" s="13" t="s">
        <v>24</v>
      </c>
      <c r="C14" s="14" t="s">
        <v>12</v>
      </c>
      <c r="D14" s="15">
        <f>SUM(D15,D16:D17)</f>
        <v>6658692.6600000001</v>
      </c>
      <c r="E14" s="34">
        <f>SUM(E15,E16:E17)</f>
        <v>6356879.6027499996</v>
      </c>
      <c r="F14" s="15">
        <f t="shared" si="1"/>
        <v>-301813.05725000054</v>
      </c>
      <c r="G14" s="64">
        <f t="shared" si="0"/>
        <v>-4.5326173268672942E-2</v>
      </c>
      <c r="H14" s="52" t="s">
        <v>16</v>
      </c>
    </row>
    <row r="15" spans="1:11" s="17" customFormat="1" ht="30" x14ac:dyDescent="0.25">
      <c r="A15" s="12" t="s">
        <v>25</v>
      </c>
      <c r="B15" s="13" t="s">
        <v>26</v>
      </c>
      <c r="C15" s="14" t="s">
        <v>12</v>
      </c>
      <c r="D15" s="15">
        <v>6070428</v>
      </c>
      <c r="E15" s="34">
        <v>5773464.9723899998</v>
      </c>
      <c r="F15" s="15">
        <f t="shared" si="1"/>
        <v>-296963.02761000022</v>
      </c>
      <c r="G15" s="64">
        <f t="shared" si="0"/>
        <v>-4.891961944198997E-2</v>
      </c>
      <c r="H15" s="53" t="s">
        <v>108</v>
      </c>
    </row>
    <row r="16" spans="1:11" s="17" customFormat="1" ht="30" x14ac:dyDescent="0.25">
      <c r="A16" s="12" t="s">
        <v>29</v>
      </c>
      <c r="B16" s="13" t="s">
        <v>118</v>
      </c>
      <c r="C16" s="14" t="s">
        <v>12</v>
      </c>
      <c r="D16" s="15">
        <v>576690.66</v>
      </c>
      <c r="E16" s="34">
        <v>570958.15794000018</v>
      </c>
      <c r="F16" s="15">
        <f t="shared" si="1"/>
        <v>-5732.5020599998534</v>
      </c>
      <c r="G16" s="64">
        <f t="shared" si="0"/>
        <v>-9.9403414301869608E-3</v>
      </c>
      <c r="H16" s="52" t="s">
        <v>30</v>
      </c>
    </row>
    <row r="17" spans="1:8" s="17" customFormat="1" ht="75" x14ac:dyDescent="0.25">
      <c r="A17" s="12" t="s">
        <v>31</v>
      </c>
      <c r="B17" s="13" t="s">
        <v>32</v>
      </c>
      <c r="C17" s="14" t="s">
        <v>12</v>
      </c>
      <c r="D17" s="15">
        <v>11574</v>
      </c>
      <c r="E17" s="34">
        <v>12456.47242</v>
      </c>
      <c r="F17" s="15">
        <f t="shared" si="1"/>
        <v>882.47242000000006</v>
      </c>
      <c r="G17" s="64">
        <f t="shared" si="0"/>
        <v>7.62461050630725E-2</v>
      </c>
      <c r="H17" s="52" t="s">
        <v>33</v>
      </c>
    </row>
    <row r="18" spans="1:8" s="17" customFormat="1" ht="60" customHeight="1" x14ac:dyDescent="0.25">
      <c r="A18" s="12" t="s">
        <v>34</v>
      </c>
      <c r="B18" s="13" t="s">
        <v>119</v>
      </c>
      <c r="C18" s="14" t="s">
        <v>12</v>
      </c>
      <c r="D18" s="15">
        <f>SUM(D19:D20)</f>
        <v>5496525.2564733289</v>
      </c>
      <c r="E18" s="34">
        <f>E19+E20</f>
        <v>5516617.8559999997</v>
      </c>
      <c r="F18" s="15">
        <f t="shared" si="1"/>
        <v>20092.599526670761</v>
      </c>
      <c r="G18" s="64">
        <f t="shared" si="0"/>
        <v>3.6555093607562039E-3</v>
      </c>
      <c r="H18" s="70" t="s">
        <v>150</v>
      </c>
    </row>
    <row r="19" spans="1:8" s="17" customFormat="1" ht="33.75" customHeight="1" x14ac:dyDescent="0.25">
      <c r="A19" s="45" t="s">
        <v>122</v>
      </c>
      <c r="B19" s="13" t="s">
        <v>120</v>
      </c>
      <c r="C19" s="14" t="s">
        <v>12</v>
      </c>
      <c r="D19" s="15">
        <v>5151423</v>
      </c>
      <c r="E19" s="34">
        <v>5168113</v>
      </c>
      <c r="F19" s="15"/>
      <c r="G19" s="64">
        <f t="shared" si="0"/>
        <v>3.2398814851741786E-3</v>
      </c>
      <c r="H19" s="71"/>
    </row>
    <row r="20" spans="1:8" s="17" customFormat="1" ht="30" x14ac:dyDescent="0.25">
      <c r="A20" s="45" t="s">
        <v>123</v>
      </c>
      <c r="B20" s="13" t="s">
        <v>121</v>
      </c>
      <c r="C20" s="14" t="s">
        <v>12</v>
      </c>
      <c r="D20" s="15">
        <v>345102.25647332892</v>
      </c>
      <c r="E20" s="34">
        <v>348504.85599999997</v>
      </c>
      <c r="F20" s="15"/>
      <c r="G20" s="64">
        <f t="shared" si="0"/>
        <v>9.8596849566934264E-3</v>
      </c>
      <c r="H20" s="72"/>
    </row>
    <row r="21" spans="1:8" s="17" customFormat="1" ht="30" x14ac:dyDescent="0.25">
      <c r="A21" s="12" t="s">
        <v>36</v>
      </c>
      <c r="B21" s="13" t="s">
        <v>37</v>
      </c>
      <c r="C21" s="14" t="s">
        <v>12</v>
      </c>
      <c r="D21" s="15">
        <f>D22</f>
        <v>201735</v>
      </c>
      <c r="E21" s="34">
        <f>E22</f>
        <v>201662.46468999999</v>
      </c>
      <c r="F21" s="15">
        <f t="shared" si="1"/>
        <v>-72.535310000006575</v>
      </c>
      <c r="G21" s="65">
        <f t="shared" si="0"/>
        <v>-3.5955738964488226E-4</v>
      </c>
      <c r="H21" s="52" t="s">
        <v>16</v>
      </c>
    </row>
    <row r="22" spans="1:8" s="17" customFormat="1" ht="30" x14ac:dyDescent="0.25">
      <c r="A22" s="12" t="s">
        <v>38</v>
      </c>
      <c r="B22" s="13" t="s">
        <v>124</v>
      </c>
      <c r="C22" s="14" t="s">
        <v>12</v>
      </c>
      <c r="D22" s="15">
        <v>201735</v>
      </c>
      <c r="E22" s="34">
        <v>201662.46468999999</v>
      </c>
      <c r="F22" s="15">
        <f t="shared" si="1"/>
        <v>-72.535310000006575</v>
      </c>
      <c r="G22" s="65">
        <f t="shared" si="0"/>
        <v>-3.5955738964488226E-4</v>
      </c>
      <c r="H22" s="52" t="s">
        <v>16</v>
      </c>
    </row>
    <row r="23" spans="1:8" s="17" customFormat="1" ht="30" x14ac:dyDescent="0.25">
      <c r="A23" s="12" t="s">
        <v>39</v>
      </c>
      <c r="B23" s="13" t="s">
        <v>40</v>
      </c>
      <c r="C23" s="14" t="s">
        <v>12</v>
      </c>
      <c r="D23" s="15">
        <f>SUM(D24:D26)</f>
        <v>80401.55005666666</v>
      </c>
      <c r="E23" s="34">
        <f>SUM(E24:E26)</f>
        <v>79856.957259999996</v>
      </c>
      <c r="F23" s="15">
        <f t="shared" si="1"/>
        <v>-544.59279666666407</v>
      </c>
      <c r="G23" s="64">
        <f t="shared" si="0"/>
        <v>-6.7734116603825889E-3</v>
      </c>
      <c r="H23" s="52" t="s">
        <v>16</v>
      </c>
    </row>
    <row r="24" spans="1:8" s="17" customFormat="1" ht="30" x14ac:dyDescent="0.25">
      <c r="A24" s="12" t="s">
        <v>41</v>
      </c>
      <c r="B24" s="13" t="s">
        <v>42</v>
      </c>
      <c r="C24" s="14" t="s">
        <v>12</v>
      </c>
      <c r="D24" s="15">
        <v>39660.64863666665</v>
      </c>
      <c r="E24" s="34">
        <v>39541.370510000001</v>
      </c>
      <c r="F24" s="15">
        <f t="shared" si="1"/>
        <v>-119.27812666664977</v>
      </c>
      <c r="G24" s="64">
        <f t="shared" si="0"/>
        <v>-3.0074678747532557E-3</v>
      </c>
      <c r="H24" s="52" t="s">
        <v>16</v>
      </c>
    </row>
    <row r="25" spans="1:8" s="17" customFormat="1" ht="21.75" customHeight="1" x14ac:dyDescent="0.25">
      <c r="A25" s="12" t="s">
        <v>43</v>
      </c>
      <c r="B25" s="13" t="s">
        <v>44</v>
      </c>
      <c r="C25" s="14" t="s">
        <v>12</v>
      </c>
      <c r="D25" s="15">
        <v>19411.901420000002</v>
      </c>
      <c r="E25" s="34">
        <v>19411.901420000002</v>
      </c>
      <c r="F25" s="15">
        <f t="shared" si="1"/>
        <v>0</v>
      </c>
      <c r="G25" s="64">
        <f t="shared" si="0"/>
        <v>0</v>
      </c>
      <c r="H25" s="52"/>
    </row>
    <row r="26" spans="1:8" s="17" customFormat="1" ht="30" x14ac:dyDescent="0.25">
      <c r="A26" s="12" t="s">
        <v>45</v>
      </c>
      <c r="B26" s="13" t="s">
        <v>46</v>
      </c>
      <c r="C26" s="14" t="s">
        <v>12</v>
      </c>
      <c r="D26" s="15">
        <v>21329</v>
      </c>
      <c r="E26" s="34">
        <v>20903.685329999997</v>
      </c>
      <c r="F26" s="15">
        <f t="shared" si="1"/>
        <v>-425.31467000000339</v>
      </c>
      <c r="G26" s="64">
        <f t="shared" si="0"/>
        <v>-1.9940675605982672E-2</v>
      </c>
      <c r="H26" s="52" t="s">
        <v>16</v>
      </c>
    </row>
    <row r="27" spans="1:8" s="17" customFormat="1" ht="30" x14ac:dyDescent="0.25">
      <c r="A27" s="12" t="s">
        <v>47</v>
      </c>
      <c r="B27" s="13" t="s">
        <v>126</v>
      </c>
      <c r="C27" s="14" t="s">
        <v>12</v>
      </c>
      <c r="D27" s="15">
        <v>394101.30099999998</v>
      </c>
      <c r="E27" s="34">
        <v>375587.34396999999</v>
      </c>
      <c r="F27" s="15">
        <f t="shared" si="1"/>
        <v>-18513.95702999999</v>
      </c>
      <c r="G27" s="64">
        <f t="shared" si="0"/>
        <v>-4.697766026912964E-2</v>
      </c>
      <c r="H27" s="52" t="s">
        <v>16</v>
      </c>
    </row>
    <row r="28" spans="1:8" s="17" customFormat="1" ht="30" x14ac:dyDescent="0.25">
      <c r="A28" s="12" t="s">
        <v>48</v>
      </c>
      <c r="B28" s="13" t="s">
        <v>49</v>
      </c>
      <c r="C28" s="14" t="s">
        <v>12</v>
      </c>
      <c r="D28" s="34">
        <f>SUM(D29:D40)</f>
        <v>1113718.568920027</v>
      </c>
      <c r="E28" s="34">
        <f>SUM(E29:E40)</f>
        <v>1103364.9454399999</v>
      </c>
      <c r="F28" s="15">
        <f t="shared" si="1"/>
        <v>-10353.623480027076</v>
      </c>
      <c r="G28" s="64">
        <f t="shared" si="0"/>
        <v>-9.2964450526015208E-3</v>
      </c>
      <c r="H28" s="52" t="s">
        <v>16</v>
      </c>
    </row>
    <row r="29" spans="1:8" s="17" customFormat="1" ht="30" x14ac:dyDescent="0.25">
      <c r="A29" s="12" t="s">
        <v>50</v>
      </c>
      <c r="B29" s="13" t="s">
        <v>51</v>
      </c>
      <c r="C29" s="14" t="s">
        <v>12</v>
      </c>
      <c r="D29" s="15">
        <v>200846.15966814806</v>
      </c>
      <c r="E29" s="34">
        <v>195226.01376</v>
      </c>
      <c r="F29" s="18">
        <f t="shared" si="1"/>
        <v>-5620.1459081480571</v>
      </c>
      <c r="G29" s="64">
        <f t="shared" si="0"/>
        <v>-2.7982341895080531E-2</v>
      </c>
      <c r="H29" s="52" t="s">
        <v>16</v>
      </c>
    </row>
    <row r="30" spans="1:8" s="17" customFormat="1" ht="45" customHeight="1" x14ac:dyDescent="0.25">
      <c r="A30" s="12" t="s">
        <v>53</v>
      </c>
      <c r="B30" s="13" t="s">
        <v>54</v>
      </c>
      <c r="C30" s="14" t="s">
        <v>12</v>
      </c>
      <c r="D30" s="49">
        <f>181504.4</f>
        <v>181504.4</v>
      </c>
      <c r="E30" s="34">
        <v>191844.46213</v>
      </c>
      <c r="F30" s="35">
        <f t="shared" si="1"/>
        <v>10340.062130000006</v>
      </c>
      <c r="G30" s="64">
        <f t="shared" si="0"/>
        <v>5.6968658225365454E-2</v>
      </c>
      <c r="H30" s="52" t="s">
        <v>156</v>
      </c>
    </row>
    <row r="31" spans="1:8" s="17" customFormat="1" ht="21.75" customHeight="1" x14ac:dyDescent="0.25">
      <c r="A31" s="12" t="s">
        <v>55</v>
      </c>
      <c r="B31" s="13" t="s">
        <v>56</v>
      </c>
      <c r="C31" s="14" t="s">
        <v>12</v>
      </c>
      <c r="D31" s="50">
        <v>43934.400000000001</v>
      </c>
      <c r="E31" s="34">
        <v>38282.260930000004</v>
      </c>
      <c r="F31" s="15">
        <f t="shared" si="1"/>
        <v>-5652.1390699999974</v>
      </c>
      <c r="G31" s="65">
        <f t="shared" si="0"/>
        <v>-0.12864951086164822</v>
      </c>
      <c r="H31" s="52" t="s">
        <v>107</v>
      </c>
    </row>
    <row r="32" spans="1:8" s="17" customFormat="1" ht="21" customHeight="1" x14ac:dyDescent="0.25">
      <c r="A32" s="12" t="s">
        <v>57</v>
      </c>
      <c r="B32" s="13" t="s">
        <v>58</v>
      </c>
      <c r="C32" s="14" t="s">
        <v>12</v>
      </c>
      <c r="D32" s="50">
        <v>85588.2</v>
      </c>
      <c r="E32" s="34">
        <v>85652.790059999999</v>
      </c>
      <c r="F32" s="15">
        <f t="shared" si="1"/>
        <v>64.590060000002268</v>
      </c>
      <c r="G32" s="64">
        <f t="shared" si="0"/>
        <v>7.5466080604580377E-4</v>
      </c>
      <c r="H32" s="52"/>
    </row>
    <row r="33" spans="1:8" s="17" customFormat="1" ht="30" x14ac:dyDescent="0.25">
      <c r="A33" s="12" t="s">
        <v>59</v>
      </c>
      <c r="B33" s="13" t="s">
        <v>60</v>
      </c>
      <c r="C33" s="14" t="s">
        <v>12</v>
      </c>
      <c r="D33" s="49">
        <f>254040</f>
        <v>254040</v>
      </c>
      <c r="E33" s="34">
        <v>247600.03</v>
      </c>
      <c r="F33" s="15">
        <f t="shared" si="1"/>
        <v>-6439.9700000000012</v>
      </c>
      <c r="G33" s="64">
        <f t="shared" si="0"/>
        <v>-2.535022043772639E-2</v>
      </c>
      <c r="H33" s="52" t="s">
        <v>16</v>
      </c>
    </row>
    <row r="34" spans="1:8" s="17" customFormat="1" ht="21.75" customHeight="1" x14ac:dyDescent="0.25">
      <c r="A34" s="12" t="s">
        <v>61</v>
      </c>
      <c r="B34" s="46" t="s">
        <v>129</v>
      </c>
      <c r="C34" s="14" t="s">
        <v>12</v>
      </c>
      <c r="D34" s="49">
        <f>21445.052</f>
        <v>21445.052</v>
      </c>
      <c r="E34" s="34">
        <v>21443.258140000002</v>
      </c>
      <c r="F34" s="15">
        <f t="shared" si="1"/>
        <v>-1.7938599999979488</v>
      </c>
      <c r="G34" s="64">
        <f t="shared" si="0"/>
        <v>-8.3649132676333338E-5</v>
      </c>
      <c r="H34" s="29"/>
    </row>
    <row r="35" spans="1:8" s="17" customFormat="1" ht="30" x14ac:dyDescent="0.25">
      <c r="A35" s="12" t="s">
        <v>62</v>
      </c>
      <c r="B35" s="13" t="s">
        <v>63</v>
      </c>
      <c r="C35" s="14" t="s">
        <v>12</v>
      </c>
      <c r="D35" s="50">
        <v>101810.08606475421</v>
      </c>
      <c r="E35" s="34">
        <v>101609.99557</v>
      </c>
      <c r="F35" s="15">
        <f t="shared" si="1"/>
        <v>-200.09049475421489</v>
      </c>
      <c r="G35" s="64">
        <f t="shared" si="0"/>
        <v>-1.965330769163165E-3</v>
      </c>
      <c r="H35" s="52" t="s">
        <v>16</v>
      </c>
    </row>
    <row r="36" spans="1:8" s="17" customFormat="1" ht="30" customHeight="1" x14ac:dyDescent="0.25">
      <c r="A36" s="12" t="s">
        <v>64</v>
      </c>
      <c r="B36" s="13" t="s">
        <v>65</v>
      </c>
      <c r="C36" s="14" t="s">
        <v>12</v>
      </c>
      <c r="D36" s="50">
        <v>3141.2</v>
      </c>
      <c r="E36" s="34">
        <v>3141.2</v>
      </c>
      <c r="F36" s="15">
        <f t="shared" si="1"/>
        <v>0</v>
      </c>
      <c r="G36" s="64">
        <f t="shared" si="0"/>
        <v>0</v>
      </c>
      <c r="H36" s="52"/>
    </row>
    <row r="37" spans="1:8" s="17" customFormat="1" ht="29.25" customHeight="1" x14ac:dyDescent="0.25">
      <c r="A37" s="12" t="s">
        <v>66</v>
      </c>
      <c r="B37" s="13" t="s">
        <v>67</v>
      </c>
      <c r="C37" s="14" t="s">
        <v>12</v>
      </c>
      <c r="D37" s="49">
        <f>487</f>
        <v>487</v>
      </c>
      <c r="E37" s="34">
        <v>486.62465000000003</v>
      </c>
      <c r="F37" s="15">
        <f t="shared" si="1"/>
        <v>-0.37534999999996899</v>
      </c>
      <c r="G37" s="64">
        <f t="shared" si="0"/>
        <v>-7.7073921971249071E-4</v>
      </c>
      <c r="H37" s="52" t="s">
        <v>16</v>
      </c>
    </row>
    <row r="38" spans="1:8" s="17" customFormat="1" ht="30" x14ac:dyDescent="0.25">
      <c r="A38" s="12" t="s">
        <v>68</v>
      </c>
      <c r="B38" s="13" t="s">
        <v>69</v>
      </c>
      <c r="C38" s="14" t="s">
        <v>12</v>
      </c>
      <c r="D38" s="50">
        <v>4793.9611000000004</v>
      </c>
      <c r="E38" s="34">
        <v>4782.7461400000002</v>
      </c>
      <c r="F38" s="35">
        <f t="shared" si="1"/>
        <v>-11.214960000000247</v>
      </c>
      <c r="G38" s="64">
        <f t="shared" si="0"/>
        <v>-2.3393932003328288E-3</v>
      </c>
      <c r="H38" s="52" t="s">
        <v>16</v>
      </c>
    </row>
    <row r="39" spans="1:8" s="17" customFormat="1" ht="33" customHeight="1" x14ac:dyDescent="0.25">
      <c r="A39" s="12" t="s">
        <v>70</v>
      </c>
      <c r="B39" s="13" t="s">
        <v>71</v>
      </c>
      <c r="C39" s="14" t="s">
        <v>12</v>
      </c>
      <c r="D39" s="15">
        <v>200251.57437283918</v>
      </c>
      <c r="E39" s="34">
        <v>197419.02834999998</v>
      </c>
      <c r="F39" s="15">
        <f t="shared" si="1"/>
        <v>-2832.5460228392039</v>
      </c>
      <c r="G39" s="64">
        <f t="shared" si="0"/>
        <v>-1.4144937595174212E-2</v>
      </c>
      <c r="H39" s="52" t="s">
        <v>16</v>
      </c>
    </row>
    <row r="40" spans="1:8" s="17" customFormat="1" ht="21" customHeight="1" x14ac:dyDescent="0.25">
      <c r="A40" s="12" t="s">
        <v>72</v>
      </c>
      <c r="B40" s="13" t="s">
        <v>73</v>
      </c>
      <c r="C40" s="14" t="s">
        <v>12</v>
      </c>
      <c r="D40" s="15">
        <v>15876.535714285714</v>
      </c>
      <c r="E40" s="34">
        <v>15876.53571</v>
      </c>
      <c r="F40" s="15">
        <f t="shared" si="1"/>
        <v>-4.2857136577367783E-6</v>
      </c>
      <c r="G40" s="64">
        <f t="shared" si="0"/>
        <v>-2.6994007029657041E-10</v>
      </c>
      <c r="H40" s="29"/>
    </row>
    <row r="41" spans="1:8" s="11" customFormat="1" ht="22.5" customHeight="1" x14ac:dyDescent="0.25">
      <c r="A41" s="6" t="s">
        <v>74</v>
      </c>
      <c r="B41" s="7" t="s">
        <v>75</v>
      </c>
      <c r="C41" s="8" t="s">
        <v>12</v>
      </c>
      <c r="D41" s="9">
        <f>SUM(D42,D62:D63)</f>
        <v>2782326.7078652875</v>
      </c>
      <c r="E41" s="9">
        <f>SUM(E42,E62:E63)</f>
        <v>3491798.4117899993</v>
      </c>
      <c r="F41" s="9">
        <f>E41-D41</f>
        <v>709471.70392471179</v>
      </c>
      <c r="G41" s="63">
        <f t="shared" si="0"/>
        <v>0.25499223434800977</v>
      </c>
      <c r="H41" s="30"/>
    </row>
    <row r="42" spans="1:8" s="11" customFormat="1" ht="20.25" customHeight="1" x14ac:dyDescent="0.25">
      <c r="A42" s="6"/>
      <c r="B42" s="13" t="s">
        <v>76</v>
      </c>
      <c r="C42" s="14" t="s">
        <v>12</v>
      </c>
      <c r="D42" s="15">
        <f>SUM(D43,D46,D47:D51)</f>
        <v>573747.43547411053</v>
      </c>
      <c r="E42" s="34">
        <f>SUM(E43,E46,E47:E51)</f>
        <v>536017.93469999987</v>
      </c>
      <c r="F42" s="15">
        <f t="shared" si="1"/>
        <v>-37729.500774110667</v>
      </c>
      <c r="G42" s="64">
        <f t="shared" si="0"/>
        <v>-6.5759772403920613E-2</v>
      </c>
      <c r="H42" s="30"/>
    </row>
    <row r="43" spans="1:8" s="17" customFormat="1" ht="30" x14ac:dyDescent="0.25">
      <c r="A43" s="12">
        <v>8</v>
      </c>
      <c r="B43" s="13" t="s">
        <v>77</v>
      </c>
      <c r="C43" s="14" t="s">
        <v>12</v>
      </c>
      <c r="D43" s="15">
        <f>SUM(D44,D45:D45)</f>
        <v>390181.21740000002</v>
      </c>
      <c r="E43" s="34">
        <f>SUM(E44,E45:E45)</f>
        <v>371516.27403000003</v>
      </c>
      <c r="F43" s="15">
        <f t="shared" si="1"/>
        <v>-18664.943369999994</v>
      </c>
      <c r="G43" s="64">
        <f t="shared" si="0"/>
        <v>-4.7836601398640211E-2</v>
      </c>
      <c r="H43" s="52" t="s">
        <v>16</v>
      </c>
    </row>
    <row r="44" spans="1:8" s="17" customFormat="1" ht="30" x14ac:dyDescent="0.25">
      <c r="A44" s="12" t="s">
        <v>78</v>
      </c>
      <c r="B44" s="13" t="s">
        <v>79</v>
      </c>
      <c r="C44" s="14" t="s">
        <v>12</v>
      </c>
      <c r="D44" s="15">
        <v>362959.272</v>
      </c>
      <c r="E44" s="34">
        <v>345908.24591000006</v>
      </c>
      <c r="F44" s="15">
        <f t="shared" si="1"/>
        <v>-17051.026089999941</v>
      </c>
      <c r="G44" s="64">
        <f t="shared" si="0"/>
        <v>-4.697779449480477E-2</v>
      </c>
      <c r="H44" s="52" t="s">
        <v>16</v>
      </c>
    </row>
    <row r="45" spans="1:8" s="17" customFormat="1" ht="19.5" customHeight="1" x14ac:dyDescent="0.25">
      <c r="A45" s="12" t="s">
        <v>80</v>
      </c>
      <c r="B45" s="13" t="s">
        <v>118</v>
      </c>
      <c r="C45" s="14" t="s">
        <v>12</v>
      </c>
      <c r="D45" s="15">
        <v>27221.945400000001</v>
      </c>
      <c r="E45" s="34">
        <v>25608.028119999999</v>
      </c>
      <c r="F45" s="15">
        <f t="shared" si="1"/>
        <v>-1613.9172800000015</v>
      </c>
      <c r="G45" s="64">
        <f t="shared" si="0"/>
        <v>-5.9287360116444976E-2</v>
      </c>
      <c r="H45" s="52" t="s">
        <v>154</v>
      </c>
    </row>
    <row r="46" spans="1:8" s="17" customFormat="1" ht="18.75" customHeight="1" x14ac:dyDescent="0.25">
      <c r="A46" s="12">
        <v>9</v>
      </c>
      <c r="B46" s="19" t="s">
        <v>126</v>
      </c>
      <c r="C46" s="14" t="s">
        <v>12</v>
      </c>
      <c r="D46" s="15">
        <v>5209.0410000000002</v>
      </c>
      <c r="E46" s="34">
        <v>5209.1600000000008</v>
      </c>
      <c r="F46" s="15">
        <f t="shared" si="1"/>
        <v>0.11900000000059663</v>
      </c>
      <c r="G46" s="64">
        <f t="shared" si="0"/>
        <v>2.2844896018447969E-5</v>
      </c>
      <c r="H46" s="48"/>
    </row>
    <row r="47" spans="1:8" s="17" customFormat="1" ht="32.25" customHeight="1" x14ac:dyDescent="0.25">
      <c r="A47" s="12" t="s">
        <v>81</v>
      </c>
      <c r="B47" s="13" t="s">
        <v>35</v>
      </c>
      <c r="C47" s="14" t="s">
        <v>12</v>
      </c>
      <c r="D47" s="15">
        <v>28270</v>
      </c>
      <c r="E47" s="34">
        <v>11580.044699999999</v>
      </c>
      <c r="F47" s="15">
        <f t="shared" si="1"/>
        <v>-16689.955300000001</v>
      </c>
      <c r="G47" s="64">
        <f t="shared" si="0"/>
        <v>-0.59037691192076414</v>
      </c>
      <c r="H47" s="52" t="s">
        <v>151</v>
      </c>
    </row>
    <row r="48" spans="1:8" s="20" customFormat="1" ht="30" x14ac:dyDescent="0.25">
      <c r="A48" s="14" t="s">
        <v>82</v>
      </c>
      <c r="B48" s="46" t="s">
        <v>127</v>
      </c>
      <c r="C48" s="14" t="s">
        <v>12</v>
      </c>
      <c r="D48" s="15">
        <v>13026.790551600001</v>
      </c>
      <c r="E48" s="34">
        <v>12789.686809999999</v>
      </c>
      <c r="F48" s="15">
        <f t="shared" si="1"/>
        <v>-237.10374160000174</v>
      </c>
      <c r="G48" s="64">
        <f t="shared" si="0"/>
        <v>-1.8201240026145982E-2</v>
      </c>
      <c r="H48" s="52" t="s">
        <v>16</v>
      </c>
    </row>
    <row r="49" spans="1:10" s="17" customFormat="1" ht="18.75" customHeight="1" x14ac:dyDescent="0.25">
      <c r="A49" s="12" t="s">
        <v>83</v>
      </c>
      <c r="B49" s="13" t="s">
        <v>18</v>
      </c>
      <c r="C49" s="14" t="s">
        <v>12</v>
      </c>
      <c r="D49" s="15">
        <v>1147</v>
      </c>
      <c r="E49" s="34">
        <v>1211.42173</v>
      </c>
      <c r="F49" s="15">
        <f t="shared" si="1"/>
        <v>64.421730000000025</v>
      </c>
      <c r="G49" s="64">
        <f t="shared" si="0"/>
        <v>5.6165414123801272E-2</v>
      </c>
      <c r="H49" s="52"/>
      <c r="I49" s="54"/>
    </row>
    <row r="50" spans="1:10" s="25" customFormat="1" ht="30" x14ac:dyDescent="0.25">
      <c r="A50" s="40" t="s">
        <v>84</v>
      </c>
      <c r="B50" s="13" t="s">
        <v>125</v>
      </c>
      <c r="C50" s="40" t="s">
        <v>12</v>
      </c>
      <c r="D50" s="34">
        <v>1019</v>
      </c>
      <c r="E50" s="34">
        <v>973.899</v>
      </c>
      <c r="F50" s="34">
        <f t="shared" si="1"/>
        <v>-45.100999999999999</v>
      </c>
      <c r="G50" s="66">
        <f t="shared" si="0"/>
        <v>-4.426005888125617E-2</v>
      </c>
      <c r="H50" s="52" t="s">
        <v>16</v>
      </c>
    </row>
    <row r="51" spans="1:10" s="17" customFormat="1" ht="30" x14ac:dyDescent="0.25">
      <c r="A51" s="12">
        <v>14</v>
      </c>
      <c r="B51" s="13" t="s">
        <v>85</v>
      </c>
      <c r="C51" s="14" t="s">
        <v>12</v>
      </c>
      <c r="D51" s="15">
        <f>SUM(D52:D61)</f>
        <v>134894.38652251055</v>
      </c>
      <c r="E51" s="15">
        <f>SUM(E52:E61)</f>
        <v>132737.44842999999</v>
      </c>
      <c r="F51" s="15">
        <f t="shared" si="1"/>
        <v>-2156.9380925105652</v>
      </c>
      <c r="G51" s="64">
        <f t="shared" si="0"/>
        <v>-1.5989828399201933E-2</v>
      </c>
      <c r="H51" s="52" t="s">
        <v>16</v>
      </c>
    </row>
    <row r="52" spans="1:10" s="17" customFormat="1" ht="22.5" customHeight="1" x14ac:dyDescent="0.25">
      <c r="A52" s="12" t="s">
        <v>86</v>
      </c>
      <c r="B52" s="13" t="s">
        <v>51</v>
      </c>
      <c r="C52" s="14" t="s">
        <v>12</v>
      </c>
      <c r="D52" s="15">
        <v>3839.8026225105646</v>
      </c>
      <c r="E52" s="34">
        <v>3628.8613799999998</v>
      </c>
      <c r="F52" s="15">
        <f t="shared" si="1"/>
        <v>-210.94124251056473</v>
      </c>
      <c r="G52" s="64">
        <f t="shared" ref="G52:G82" si="2">E52/D52-1</f>
        <v>-5.4935438939995751E-2</v>
      </c>
      <c r="H52" s="57" t="s">
        <v>158</v>
      </c>
    </row>
    <row r="53" spans="1:10" s="17" customFormat="1" ht="94.5" customHeight="1" x14ac:dyDescent="0.25">
      <c r="A53" s="12" t="s">
        <v>87</v>
      </c>
      <c r="B53" s="13" t="s">
        <v>54</v>
      </c>
      <c r="C53" s="14" t="s">
        <v>12</v>
      </c>
      <c r="D53" s="15">
        <v>18408</v>
      </c>
      <c r="E53" s="34">
        <v>17003.792599999997</v>
      </c>
      <c r="F53" s="15">
        <f t="shared" ref="F53:F75" si="3">E53-D53</f>
        <v>-1404.207400000003</v>
      </c>
      <c r="G53" s="64">
        <f t="shared" si="2"/>
        <v>-7.6282453281182216E-2</v>
      </c>
      <c r="H53" s="19" t="s">
        <v>165</v>
      </c>
    </row>
    <row r="54" spans="1:10" s="17" customFormat="1" ht="30" x14ac:dyDescent="0.25">
      <c r="A54" s="12" t="s">
        <v>88</v>
      </c>
      <c r="B54" s="13" t="s">
        <v>56</v>
      </c>
      <c r="C54" s="14" t="s">
        <v>12</v>
      </c>
      <c r="D54" s="15">
        <v>2140</v>
      </c>
      <c r="E54" s="34">
        <v>2095.9761000000003</v>
      </c>
      <c r="F54" s="15">
        <f t="shared" si="3"/>
        <v>-44.023899999999685</v>
      </c>
      <c r="G54" s="64">
        <f>E54/D54-1</f>
        <v>-2.0571915887850345E-2</v>
      </c>
      <c r="H54" s="52" t="s">
        <v>16</v>
      </c>
    </row>
    <row r="55" spans="1:10" s="17" customFormat="1" ht="23.25" customHeight="1" x14ac:dyDescent="0.25">
      <c r="A55" s="12" t="s">
        <v>89</v>
      </c>
      <c r="B55" s="13" t="s">
        <v>58</v>
      </c>
      <c r="C55" s="14" t="s">
        <v>12</v>
      </c>
      <c r="D55" s="15">
        <v>2046</v>
      </c>
      <c r="E55" s="34">
        <v>2045.5235</v>
      </c>
      <c r="F55" s="15">
        <f t="shared" si="3"/>
        <v>-0.47649999999998727</v>
      </c>
      <c r="G55" s="64">
        <f t="shared" si="2"/>
        <v>-2.3289345063537414E-4</v>
      </c>
      <c r="H55" s="52"/>
    </row>
    <row r="56" spans="1:10" s="17" customFormat="1" ht="29.25" customHeight="1" x14ac:dyDescent="0.25">
      <c r="A56" s="12" t="s">
        <v>90</v>
      </c>
      <c r="B56" s="13" t="s">
        <v>60</v>
      </c>
      <c r="C56" s="14" t="s">
        <v>12</v>
      </c>
      <c r="D56" s="15">
        <v>5175</v>
      </c>
      <c r="E56" s="34">
        <v>5153.55</v>
      </c>
      <c r="F56" s="15">
        <f t="shared" si="3"/>
        <v>-21.449999999999818</v>
      </c>
      <c r="G56" s="64">
        <f t="shared" si="2"/>
        <v>-4.1449275362318572E-3</v>
      </c>
      <c r="H56" s="52" t="s">
        <v>16</v>
      </c>
    </row>
    <row r="57" spans="1:10" s="17" customFormat="1" ht="21" customHeight="1" x14ac:dyDescent="0.25">
      <c r="A57" s="12" t="s">
        <v>91</v>
      </c>
      <c r="B57" s="46" t="s">
        <v>129</v>
      </c>
      <c r="C57" s="14" t="s">
        <v>12</v>
      </c>
      <c r="D57" s="15">
        <v>4881.299</v>
      </c>
      <c r="E57" s="34">
        <v>5291.18174</v>
      </c>
      <c r="F57" s="15">
        <f t="shared" si="3"/>
        <v>409.88274000000001</v>
      </c>
      <c r="G57" s="64">
        <f t="shared" si="2"/>
        <v>8.397001290025452E-2</v>
      </c>
      <c r="H57" s="52" t="s">
        <v>159</v>
      </c>
      <c r="I57" s="54"/>
    </row>
    <row r="58" spans="1:10" s="17" customFormat="1" ht="22.5" customHeight="1" x14ac:dyDescent="0.25">
      <c r="A58" s="12" t="s">
        <v>92</v>
      </c>
      <c r="B58" s="13" t="s">
        <v>63</v>
      </c>
      <c r="C58" s="14" t="s">
        <v>12</v>
      </c>
      <c r="D58" s="15">
        <v>1602</v>
      </c>
      <c r="E58" s="34">
        <v>1602.4926400000002</v>
      </c>
      <c r="F58" s="15">
        <f t="shared" si="3"/>
        <v>0.49264000000016495</v>
      </c>
      <c r="G58" s="64">
        <f t="shared" si="2"/>
        <v>3.0751560549324708E-4</v>
      </c>
      <c r="H58" s="52"/>
    </row>
    <row r="59" spans="1:10" s="17" customFormat="1" ht="18.75" customHeight="1" x14ac:dyDescent="0.25">
      <c r="A59" s="12" t="s">
        <v>116</v>
      </c>
      <c r="B59" s="13" t="s">
        <v>69</v>
      </c>
      <c r="C59" s="14" t="s">
        <v>12</v>
      </c>
      <c r="D59" s="31">
        <v>822.41289999999992</v>
      </c>
      <c r="E59" s="34">
        <v>827.12069999999994</v>
      </c>
      <c r="F59" s="15">
        <f t="shared" si="3"/>
        <v>4.7078000000000202</v>
      </c>
      <c r="G59" s="64">
        <f t="shared" si="2"/>
        <v>5.7243751891538075E-3</v>
      </c>
      <c r="H59" s="52"/>
    </row>
    <row r="60" spans="1:10" s="17" customFormat="1" ht="30" x14ac:dyDescent="0.25">
      <c r="A60" s="12" t="s">
        <v>93</v>
      </c>
      <c r="B60" s="13" t="s">
        <v>95</v>
      </c>
      <c r="C60" s="14" t="s">
        <v>12</v>
      </c>
      <c r="D60" s="31">
        <v>1513.472</v>
      </c>
      <c r="E60" s="34">
        <v>1440.3362300000001</v>
      </c>
      <c r="F60" s="15">
        <f t="shared" si="3"/>
        <v>-73.135769999999866</v>
      </c>
      <c r="G60" s="64">
        <f t="shared" si="2"/>
        <v>-4.8323173471329417E-2</v>
      </c>
      <c r="H60" s="52" t="s">
        <v>16</v>
      </c>
    </row>
    <row r="61" spans="1:10" s="17" customFormat="1" ht="30" x14ac:dyDescent="0.25">
      <c r="A61" s="12" t="s">
        <v>94</v>
      </c>
      <c r="B61" s="13" t="s">
        <v>128</v>
      </c>
      <c r="C61" s="14" t="s">
        <v>12</v>
      </c>
      <c r="D61" s="15">
        <v>94466.4</v>
      </c>
      <c r="E61" s="34">
        <v>93648.613539999991</v>
      </c>
      <c r="F61" s="15">
        <f t="shared" si="3"/>
        <v>-817.78646000000299</v>
      </c>
      <c r="G61" s="64">
        <f t="shared" si="2"/>
        <v>-8.6569029834946409E-3</v>
      </c>
      <c r="H61" s="52" t="s">
        <v>16</v>
      </c>
    </row>
    <row r="62" spans="1:10" s="17" customFormat="1" ht="21" customHeight="1" x14ac:dyDescent="0.25">
      <c r="A62" s="12">
        <v>15</v>
      </c>
      <c r="B62" s="46" t="s">
        <v>148</v>
      </c>
      <c r="C62" s="14" t="s">
        <v>12</v>
      </c>
      <c r="D62" s="15">
        <v>1318167</v>
      </c>
      <c r="E62" s="34">
        <v>1318167.4770899997</v>
      </c>
      <c r="F62" s="15">
        <f t="shared" si="3"/>
        <v>0.47708999970927835</v>
      </c>
      <c r="G62" s="64">
        <f t="shared" si="2"/>
        <v>3.619344133287683E-7</v>
      </c>
      <c r="H62" s="29"/>
    </row>
    <row r="63" spans="1:10" s="17" customFormat="1" ht="45" x14ac:dyDescent="0.25">
      <c r="A63" s="12">
        <v>16</v>
      </c>
      <c r="B63" s="13" t="s">
        <v>111</v>
      </c>
      <c r="C63" s="14" t="s">
        <v>12</v>
      </c>
      <c r="D63" s="15">
        <v>890412.27239117702</v>
      </c>
      <c r="E63" s="34">
        <v>1637613</v>
      </c>
      <c r="F63" s="15">
        <f t="shared" si="3"/>
        <v>747200.72760882298</v>
      </c>
      <c r="G63" s="64">
        <f t="shared" si="2"/>
        <v>0.83916265619546837</v>
      </c>
      <c r="H63" s="58" t="s">
        <v>114</v>
      </c>
    </row>
    <row r="64" spans="1:10" s="11" customFormat="1" ht="28.5" customHeight="1" x14ac:dyDescent="0.25">
      <c r="A64" s="6" t="s">
        <v>96</v>
      </c>
      <c r="B64" s="47" t="s">
        <v>130</v>
      </c>
      <c r="C64" s="8" t="s">
        <v>12</v>
      </c>
      <c r="D64" s="33">
        <f>SUM(D8,D41)</f>
        <v>22966262.958652571</v>
      </c>
      <c r="E64" s="33">
        <f>SUM(E8,E41)</f>
        <v>23022890.441009998</v>
      </c>
      <c r="F64" s="9">
        <f>E64-D64</f>
        <v>56627.482357427478</v>
      </c>
      <c r="G64" s="63">
        <f t="shared" si="2"/>
        <v>2.465681180232826E-3</v>
      </c>
      <c r="H64" s="36" t="s">
        <v>164</v>
      </c>
      <c r="I64" s="21"/>
      <c r="J64" s="21"/>
    </row>
    <row r="65" spans="1:10" s="22" customFormat="1" ht="15" outlineLevel="1" x14ac:dyDescent="0.25">
      <c r="A65" s="42"/>
      <c r="B65" s="43" t="s">
        <v>97</v>
      </c>
      <c r="C65" s="40" t="s">
        <v>12</v>
      </c>
      <c r="D65" s="34">
        <v>0</v>
      </c>
      <c r="E65" s="34">
        <v>6076626.2896626648</v>
      </c>
      <c r="F65" s="34"/>
      <c r="G65" s="67"/>
      <c r="H65" s="44"/>
    </row>
    <row r="66" spans="1:10" s="22" customFormat="1" ht="15" outlineLevel="1" x14ac:dyDescent="0.25">
      <c r="A66" s="42"/>
      <c r="B66" s="43" t="s">
        <v>149</v>
      </c>
      <c r="C66" s="40" t="s">
        <v>12</v>
      </c>
      <c r="D66" s="34">
        <v>0</v>
      </c>
      <c r="E66" s="34">
        <v>39812069.249549992</v>
      </c>
      <c r="F66" s="34"/>
      <c r="G66" s="67"/>
      <c r="H66" s="44"/>
    </row>
    <row r="67" spans="1:10" s="11" customFormat="1" ht="15.75" customHeight="1" x14ac:dyDescent="0.25">
      <c r="A67" s="6" t="s">
        <v>98</v>
      </c>
      <c r="B67" s="23" t="s">
        <v>131</v>
      </c>
      <c r="C67" s="8" t="s">
        <v>12</v>
      </c>
      <c r="D67" s="9">
        <f>D68</f>
        <v>3010270</v>
      </c>
      <c r="E67" s="33">
        <f>E69-E64</f>
        <v>3700527.3339700028</v>
      </c>
      <c r="F67" s="9">
        <f>E67-D67</f>
        <v>690257.33397000283</v>
      </c>
      <c r="G67" s="68">
        <f t="shared" si="2"/>
        <v>0.2293008049012224</v>
      </c>
      <c r="H67" s="16" t="s">
        <v>161</v>
      </c>
    </row>
    <row r="68" spans="1:10" s="17" customFormat="1" ht="15.75" customHeight="1" x14ac:dyDescent="0.25">
      <c r="A68" s="12"/>
      <c r="B68" s="13" t="s">
        <v>110</v>
      </c>
      <c r="C68" s="14" t="s">
        <v>12</v>
      </c>
      <c r="D68" s="15">
        <v>3010270</v>
      </c>
      <c r="E68" s="34">
        <f>D68</f>
        <v>3010270</v>
      </c>
      <c r="F68" s="15">
        <f t="shared" si="3"/>
        <v>0</v>
      </c>
      <c r="G68" s="69">
        <f t="shared" si="2"/>
        <v>0</v>
      </c>
      <c r="H68" s="13" t="s">
        <v>160</v>
      </c>
    </row>
    <row r="69" spans="1:10" s="11" customFormat="1" ht="31.5" customHeight="1" x14ac:dyDescent="0.25">
      <c r="A69" s="6" t="s">
        <v>99</v>
      </c>
      <c r="B69" s="7" t="s">
        <v>113</v>
      </c>
      <c r="C69" s="8" t="s">
        <v>12</v>
      </c>
      <c r="D69" s="33">
        <f>SUM(D64,D67)</f>
        <v>25976532.958652571</v>
      </c>
      <c r="E69" s="33">
        <v>26723417.774980001</v>
      </c>
      <c r="F69" s="9">
        <f>E69-D69</f>
        <v>746884.81632743031</v>
      </c>
      <c r="G69" s="63">
        <f t="shared" si="2"/>
        <v>2.8752290288941218E-2</v>
      </c>
      <c r="H69" s="36" t="s">
        <v>155</v>
      </c>
      <c r="I69" s="21"/>
      <c r="J69" s="21"/>
    </row>
    <row r="70" spans="1:10" s="11" customFormat="1" ht="30" x14ac:dyDescent="0.25">
      <c r="A70" s="6" t="s">
        <v>100</v>
      </c>
      <c r="B70" s="23" t="s">
        <v>132</v>
      </c>
      <c r="C70" s="8" t="s">
        <v>101</v>
      </c>
      <c r="D70" s="9">
        <v>3743016.276462906</v>
      </c>
      <c r="E70" s="33">
        <v>3850636.5669999998</v>
      </c>
      <c r="F70" s="9">
        <f t="shared" si="3"/>
        <v>107620.29053709377</v>
      </c>
      <c r="G70" s="63">
        <f>E70/D70-1</f>
        <v>2.875229028894144E-2</v>
      </c>
      <c r="H70" s="13" t="s">
        <v>115</v>
      </c>
      <c r="J70" s="21"/>
    </row>
    <row r="71" spans="1:10" s="17" customFormat="1" ht="17.25" customHeight="1" x14ac:dyDescent="0.25">
      <c r="A71" s="12"/>
      <c r="B71" s="13" t="s">
        <v>102</v>
      </c>
      <c r="C71" s="14" t="s">
        <v>101</v>
      </c>
      <c r="D71" s="31">
        <v>49423.522999999994</v>
      </c>
      <c r="E71" s="34">
        <v>44680.663</v>
      </c>
      <c r="F71" s="15">
        <f t="shared" si="3"/>
        <v>-4742.8599999999933</v>
      </c>
      <c r="G71" s="64">
        <f>E71/D71-1</f>
        <v>-9.596361635328976E-2</v>
      </c>
      <c r="H71" s="56" t="s">
        <v>163</v>
      </c>
      <c r="J71" s="21"/>
    </row>
    <row r="72" spans="1:10" s="17" customFormat="1" ht="30" x14ac:dyDescent="0.25">
      <c r="A72" s="12"/>
      <c r="B72" s="59" t="s">
        <v>133</v>
      </c>
      <c r="C72" s="14" t="s">
        <v>101</v>
      </c>
      <c r="D72" s="15">
        <f>D70+D71</f>
        <v>3792439.7994629061</v>
      </c>
      <c r="E72" s="34">
        <f>SUM(E70:E71)</f>
        <v>3895317.23</v>
      </c>
      <c r="F72" s="15">
        <f t="shared" si="3"/>
        <v>102877.4305370939</v>
      </c>
      <c r="G72" s="64">
        <f>E72/D72-1</f>
        <v>2.7126977876264169E-2</v>
      </c>
      <c r="H72" s="52" t="s">
        <v>157</v>
      </c>
      <c r="J72" s="21"/>
    </row>
    <row r="73" spans="1:10" s="11" customFormat="1" ht="15" x14ac:dyDescent="0.25">
      <c r="A73" s="80" t="s">
        <v>105</v>
      </c>
      <c r="B73" s="77" t="s">
        <v>103</v>
      </c>
      <c r="C73" s="14" t="s">
        <v>104</v>
      </c>
      <c r="D73" s="38">
        <v>10.62</v>
      </c>
      <c r="E73" s="38">
        <v>10.242188114788171</v>
      </c>
      <c r="F73" s="18">
        <f t="shared" si="3"/>
        <v>-0.37781188521182862</v>
      </c>
      <c r="G73" s="64">
        <f t="shared" si="2"/>
        <v>-3.5575507082093116E-2</v>
      </c>
      <c r="H73" s="78" t="s">
        <v>162</v>
      </c>
    </row>
    <row r="74" spans="1:10" s="11" customFormat="1" ht="15" x14ac:dyDescent="0.25">
      <c r="A74" s="81"/>
      <c r="B74" s="77"/>
      <c r="C74" s="14" t="s">
        <v>101</v>
      </c>
      <c r="D74" s="15">
        <v>463527.0297741933</v>
      </c>
      <c r="E74" s="34">
        <v>446299.11800000002</v>
      </c>
      <c r="F74" s="15">
        <f t="shared" si="3"/>
        <v>-17227.911774193286</v>
      </c>
      <c r="G74" s="64">
        <f t="shared" si="2"/>
        <v>-3.7167005735535774E-2</v>
      </c>
      <c r="H74" s="79"/>
    </row>
    <row r="75" spans="1:10" s="11" customFormat="1" ht="15" x14ac:dyDescent="0.25">
      <c r="A75" s="6" t="s">
        <v>134</v>
      </c>
      <c r="B75" s="23" t="s">
        <v>135</v>
      </c>
      <c r="C75" s="8" t="s">
        <v>52</v>
      </c>
      <c r="D75" s="39">
        <f>D69/D70</f>
        <v>6.94</v>
      </c>
      <c r="E75" s="39">
        <f>E69/E70</f>
        <v>6.94</v>
      </c>
      <c r="F75" s="24">
        <f t="shared" si="3"/>
        <v>0</v>
      </c>
      <c r="G75" s="63">
        <f t="shared" si="2"/>
        <v>0</v>
      </c>
      <c r="H75" s="36"/>
    </row>
    <row r="76" spans="1:10" s="17" customFormat="1" ht="23.25" customHeight="1" x14ac:dyDescent="0.25">
      <c r="A76" s="12"/>
      <c r="B76" s="13" t="s">
        <v>106</v>
      </c>
      <c r="C76" s="73"/>
      <c r="D76" s="74"/>
      <c r="E76" s="74"/>
      <c r="F76" s="74"/>
      <c r="G76" s="74"/>
      <c r="H76" s="75"/>
    </row>
    <row r="77" spans="1:10" s="17" customFormat="1" ht="15" x14ac:dyDescent="0.25">
      <c r="A77" s="60" t="s">
        <v>136</v>
      </c>
      <c r="B77" s="61" t="s">
        <v>137</v>
      </c>
      <c r="C77" s="14" t="s">
        <v>28</v>
      </c>
      <c r="D77" s="32">
        <f>SUM(D78:D79)</f>
        <v>3279.7189527115079</v>
      </c>
      <c r="E77" s="32">
        <f>SUM(E78:E79)</f>
        <v>2979</v>
      </c>
      <c r="F77" s="15">
        <f>E77-D77</f>
        <v>-300.71895271150788</v>
      </c>
      <c r="G77" s="64">
        <f t="shared" si="2"/>
        <v>-9.1690464045063536E-2</v>
      </c>
      <c r="H77" s="70" t="s">
        <v>152</v>
      </c>
    </row>
    <row r="78" spans="1:10" s="17" customFormat="1" ht="15" x14ac:dyDescent="0.25">
      <c r="A78" s="60" t="s">
        <v>138</v>
      </c>
      <c r="B78" s="61" t="s">
        <v>139</v>
      </c>
      <c r="C78" s="14" t="s">
        <v>28</v>
      </c>
      <c r="D78" s="32">
        <v>3162.7189527115079</v>
      </c>
      <c r="E78" s="32">
        <v>2876</v>
      </c>
      <c r="F78" s="15"/>
      <c r="G78" s="64">
        <f t="shared" si="2"/>
        <v>-9.0655842962490851E-2</v>
      </c>
      <c r="H78" s="71"/>
    </row>
    <row r="79" spans="1:10" s="17" customFormat="1" ht="15" x14ac:dyDescent="0.25">
      <c r="A79" s="60" t="s">
        <v>140</v>
      </c>
      <c r="B79" s="61" t="s">
        <v>141</v>
      </c>
      <c r="C79" s="14" t="s">
        <v>28</v>
      </c>
      <c r="D79" s="32">
        <v>117</v>
      </c>
      <c r="E79" s="32">
        <v>103</v>
      </c>
      <c r="F79" s="15"/>
      <c r="G79" s="64">
        <f t="shared" si="2"/>
        <v>-0.11965811965811968</v>
      </c>
      <c r="H79" s="72"/>
    </row>
    <row r="80" spans="1:10" s="17" customFormat="1" ht="15" x14ac:dyDescent="0.25">
      <c r="A80" s="60" t="s">
        <v>142</v>
      </c>
      <c r="B80" s="61" t="s">
        <v>143</v>
      </c>
      <c r="C80" s="40" t="s">
        <v>27</v>
      </c>
      <c r="D80" s="50">
        <v>163925.0021272451</v>
      </c>
      <c r="E80" s="15">
        <f>(E15+E44)/E77/12*1000</f>
        <v>171180.85538491665</v>
      </c>
      <c r="F80" s="15"/>
      <c r="G80" s="64">
        <f t="shared" si="2"/>
        <v>4.4263249434270291E-2</v>
      </c>
      <c r="H80" s="55" t="s">
        <v>153</v>
      </c>
    </row>
    <row r="81" spans="1:8" s="17" customFormat="1" ht="15" x14ac:dyDescent="0.25">
      <c r="A81" s="60" t="s">
        <v>144</v>
      </c>
      <c r="B81" s="61" t="s">
        <v>145</v>
      </c>
      <c r="C81" s="40" t="s">
        <v>27</v>
      </c>
      <c r="D81" s="50">
        <v>159947.50326022523</v>
      </c>
      <c r="E81" s="34">
        <f>E15/E78/12*1000</f>
        <v>167288.62344662726</v>
      </c>
      <c r="F81" s="15"/>
      <c r="G81" s="64">
        <f t="shared" si="2"/>
        <v>4.5897060202674478E-2</v>
      </c>
      <c r="H81" s="55" t="s">
        <v>153</v>
      </c>
    </row>
    <row r="82" spans="1:8" s="17" customFormat="1" ht="15" x14ac:dyDescent="0.25">
      <c r="A82" s="60" t="s">
        <v>146</v>
      </c>
      <c r="B82" s="61" t="s">
        <v>147</v>
      </c>
      <c r="C82" s="40" t="s">
        <v>27</v>
      </c>
      <c r="D82" s="50">
        <v>258518</v>
      </c>
      <c r="E82" s="34">
        <f>E44/E79/12*1000</f>
        <v>279861.04038025893</v>
      </c>
      <c r="F82" s="15"/>
      <c r="G82" s="64">
        <f t="shared" si="2"/>
        <v>8.2559204311726475E-2</v>
      </c>
      <c r="H82" s="52" t="s">
        <v>153</v>
      </c>
    </row>
  </sheetData>
  <mergeCells count="8">
    <mergeCell ref="H77:H79"/>
    <mergeCell ref="C76:H76"/>
    <mergeCell ref="A4:H4"/>
    <mergeCell ref="A5:H5"/>
    <mergeCell ref="B73:B74"/>
    <mergeCell ref="H73:H74"/>
    <mergeCell ref="A73:A74"/>
    <mergeCell ref="H18:H20"/>
  </mergeCells>
  <pageMargins left="0.18" right="0.2" top="0.69" bottom="0.17" header="0.69" footer="0.17"/>
  <pageSetup paperSize="9" scale="64" fitToHeight="0" orientation="landscape" r:id="rId1"/>
  <rowBreaks count="2" manualBreakCount="2">
    <brk id="26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ТС</vt:lpstr>
      <vt:lpstr>'Исполнение ТС'!Область_печати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Коканчинова Аяна Уальхановна</dc:creator>
  <cp:lastModifiedBy>Коканчинова Аяна Уальхановна</cp:lastModifiedBy>
  <cp:lastPrinted>2022-03-28T05:37:09Z</cp:lastPrinted>
  <dcterms:created xsi:type="dcterms:W3CDTF">2021-02-03T10:38:10Z</dcterms:created>
  <dcterms:modified xsi:type="dcterms:W3CDTF">2022-04-21T05:41:29Z</dcterms:modified>
</cp:coreProperties>
</file>